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Connectra\01_Imtithal_Toolkits_امتثال\Service excellence — and CX - 23592-2021\01_خطة_المشروع_Project_Plan\"/>
    </mc:Choice>
  </mc:AlternateContent>
  <xr:revisionPtr revIDLastSave="0" documentId="13_ncr:1_{B6D8AD44-145A-428F-B64C-2DB86D093F11}" xr6:coauthVersionLast="47" xr6:coauthVersionMax="47" xr10:uidLastSave="{00000000-0000-0000-0000-000000000000}"/>
  <bookViews>
    <workbookView xWindow="-110" yWindow="-110" windowWidth="25820" windowHeight="15500" firstSheet="5" activeTab="11" xr2:uid="{00000000-000D-0000-FFFF-FFFF00000000}"/>
  </bookViews>
  <sheets>
    <sheet name="الغلاف" sheetId="1" r:id="rId1"/>
    <sheet name="دليل الاستخدام" sheetId="2" r:id="rId2"/>
    <sheet name="معمارية النظام" sheetId="3" r:id="rId3"/>
    <sheet name="Crosswalk الرئيسية" sheetId="4" r:id="rId4"/>
    <sheet name="روابط التكامل" sheetId="5" r:id="rId5"/>
    <sheet name="المبادئ الموحدة" sheetId="6" r:id="rId6"/>
    <sheet name="العمود الفقري" sheetId="7" r:id="rId7"/>
    <sheet name="المصطلحات الموحدة" sheetId="8" r:id="rId8"/>
    <sheet name="نظام التكويد" sheetId="9" r:id="rId9"/>
    <sheet name="سجل الوثائق" sheetId="10" r:id="rId10"/>
    <sheet name="ملخص السجل" sheetId="11" r:id="rId11"/>
    <sheet name="خطة المراحل" sheetId="12" r:id="rId12"/>
    <sheet name="سجل التحقق" sheetId="13" r:id="rId13"/>
    <sheet name="القرارات المعمارية" sheetId="14" r:id="rId14"/>
  </sheets>
  <definedNames>
    <definedName name="_xlnm._FilterDatabase" localSheetId="3" hidden="1">'Crosswalk الرئيسية'!$A$5:$M$26</definedName>
    <definedName name="_xlnm._FilterDatabase" localSheetId="9" hidden="1">'سجل الوثائق'!$A$5:$L$118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1" l="1"/>
  <c r="D43" i="11" s="1"/>
  <c r="C42" i="11"/>
  <c r="D42" i="11" s="1"/>
  <c r="C41" i="11"/>
  <c r="D41" i="11" s="1"/>
  <c r="C40" i="11"/>
  <c r="D40" i="11" s="1"/>
  <c r="C39" i="11"/>
  <c r="D39" i="11" s="1"/>
  <c r="C38" i="11"/>
  <c r="C34" i="11"/>
  <c r="D34" i="11" s="1"/>
  <c r="D33" i="11"/>
  <c r="C33" i="11"/>
  <c r="C32" i="11"/>
  <c r="D32" i="11" s="1"/>
  <c r="C31" i="11"/>
  <c r="D31" i="11" s="1"/>
  <c r="C27" i="11"/>
  <c r="D27" i="11" s="1"/>
  <c r="C26" i="11"/>
  <c r="D26" i="11" s="1"/>
  <c r="C25" i="11"/>
  <c r="D25" i="11" s="1"/>
  <c r="C24" i="11"/>
  <c r="D24" i="11" s="1"/>
  <c r="C23" i="11"/>
  <c r="D23" i="11" s="1"/>
  <c r="C22" i="11"/>
  <c r="D22" i="11" s="1"/>
  <c r="C21" i="11"/>
  <c r="D21" i="11" s="1"/>
  <c r="C20" i="11"/>
  <c r="D20" i="11" s="1"/>
  <c r="C19" i="11"/>
  <c r="D19" i="11" s="1"/>
  <c r="C18" i="11"/>
  <c r="D18" i="11" s="1"/>
  <c r="C17" i="11"/>
  <c r="D17" i="11" s="1"/>
  <c r="C16" i="11"/>
  <c r="D16" i="11" s="1"/>
  <c r="C12" i="11"/>
  <c r="D12" i="11" s="1"/>
  <c r="C11" i="11"/>
  <c r="D11" i="11" s="1"/>
  <c r="C10" i="11"/>
  <c r="D10" i="11" s="1"/>
  <c r="C9" i="11"/>
  <c r="D9" i="11" s="1"/>
  <c r="C5" i="11"/>
  <c r="D17" i="9"/>
  <c r="D16" i="9"/>
  <c r="D15" i="9"/>
  <c r="D14" i="9"/>
  <c r="D13" i="9"/>
  <c r="D12" i="9"/>
  <c r="D11" i="9"/>
  <c r="D10" i="9"/>
  <c r="D38" i="11" l="1"/>
  <c r="C44" i="11"/>
  <c r="D44" i="11" s="1"/>
</calcChain>
</file>

<file path=xl/sharedStrings.xml><?xml version="1.0" encoding="utf-8"?>
<sst xmlns="http://schemas.openxmlformats.org/spreadsheetml/2006/main" count="2434" uniqueCount="1289">
  <si>
    <t>الإطار المتكامل للتميز في الخدمات ورضا المستفيد</t>
  </si>
  <si>
    <t>IMTITHAL Integrated Service Excellence &amp; Beneficiary Satisfaction Framework</t>
  </si>
  <si>
    <t>خطة المشروع الرئيسية وسجل الوثائق والنماذج</t>
  </si>
  <si>
    <t>Master Project Plan · Crosswalk · Document Register</t>
  </si>
  <si>
    <t>إصدار القطاع الحكومي — الأمانات والمحافظات والجهات الخدمية</t>
  </si>
  <si>
    <t>مبني على المراجع التالية</t>
  </si>
  <si>
    <t>ISO 23592:2021</t>
  </si>
  <si>
    <t>Service excellence — Principles and model</t>
  </si>
  <si>
    <t>ISO 10001:2018</t>
  </si>
  <si>
    <t>Customer satisfaction — Guidelines for codes of conduct for organizations</t>
  </si>
  <si>
    <t>ISO 10002:2018</t>
  </si>
  <si>
    <t>Customer satisfaction — Guidelines for complaints handling in organizations</t>
  </si>
  <si>
    <t>ISO 10004:2018</t>
  </si>
  <si>
    <t>Customer satisfaction — Guidelines for monitoring and measuring</t>
  </si>
  <si>
    <t>رمز الوثيقة</t>
  </si>
  <si>
    <t>IMT-ISE-IM-PLN-000</t>
  </si>
  <si>
    <t>الإصدار</t>
  </si>
  <si>
    <t>1.0 — مخرجات المرحلتين 01 و02</t>
  </si>
  <si>
    <t>التاريخ</t>
  </si>
  <si>
    <t>2026-08-12</t>
  </si>
  <si>
    <t>المنظمة المرجعية للعرض</t>
  </si>
  <si>
    <t>أمانة محافظة الريادة — منظمة افتراضية بالكامل</t>
  </si>
  <si>
    <t>العلامة التجارية</t>
  </si>
  <si>
    <t>امتثال · Imtithal — imtithal.store</t>
  </si>
  <si>
    <t>تنبيه مرجعي: هذه المراجع الأربع إرشادية (مبادئ ونموذج / إرشادات) وليست مواصفات متطلبات نظام إداري قابلة للشهادة على غرار ISO 9001. لا يُسوَّق هذا المنتج كشهادة نظام إداري متكامل. كما أن النسخ المتاحة من المواصفات هي نسخ معاينة (Preview) تتضمن الفهارس والمقدمات وأوائل البنود فقط؛ وكل عنصر مبني على عنوان فهرس دون نص تفصيلي موسوم في «سجل التحقق».</t>
  </si>
  <si>
    <t>دليل استخدام خطة المشروع</t>
  </si>
  <si>
    <t>هذا المصنف هو المرجع الحاكم للمشروع: كل ورقة تُقرأ قبل بدء المرحلة التي تخصها، ولا يُنتَج أي ملف خارج سجل الوثائق</t>
  </si>
  <si>
    <t>#</t>
  </si>
  <si>
    <t>الورقة</t>
  </si>
  <si>
    <t>ماذا تحتوي ومتى تُستخدم</t>
  </si>
  <si>
    <t>المرحلة المرتبطة</t>
  </si>
  <si>
    <t>1</t>
  </si>
  <si>
    <t>الغلاف</t>
  </si>
  <si>
    <t>هوية المنتج والمراجع والتنبيه المرجعي الملزم</t>
  </si>
  <si>
    <t>—</t>
  </si>
  <si>
    <t>2</t>
  </si>
  <si>
    <t>دليل الاستخدام</t>
  </si>
  <si>
    <t>هذه الورقة</t>
  </si>
  <si>
    <t>3</t>
  </si>
  <si>
    <t>معمارية النظام</t>
  </si>
  <si>
    <t>الطبقات الخمس وقواعد الترابط بين النواة والوحدات — تُقرأ قبل أي بناء</t>
  </si>
  <si>
    <t>03</t>
  </si>
  <si>
    <t>4</t>
  </si>
  <si>
    <t>Crosswalk الرئيسية</t>
  </si>
  <si>
    <t>21 مجالاً × المراجع الأربع + قرار التكامل + إجابة اختبار الدمج + نوع الأداة</t>
  </si>
  <si>
    <t>02</t>
  </si>
  <si>
    <t>5</t>
  </si>
  <si>
    <t>روابط التكامل</t>
  </si>
  <si>
    <t>الروابط النصية الموثقة بين المواصفات مع مصدر كل رابط — سند قرارات الدمج</t>
  </si>
  <si>
    <t>6</t>
  </si>
  <si>
    <t>المبادئ الموحدة</t>
  </si>
  <si>
    <t>16 مبدأً موحداً مع وسم المصدر + المبادئ السبعة لـ23592</t>
  </si>
  <si>
    <t>7</t>
  </si>
  <si>
    <t>العمود الفقري</t>
  </si>
  <si>
    <t>مقارنة البنية بين المواصفات الأربع — سند قرار النواة والوحدات</t>
  </si>
  <si>
    <t>8</t>
  </si>
  <si>
    <t>المصطلحات الموحدة</t>
  </si>
  <si>
    <t>القاموس المعتمد لكل النظام مع مصدر كل تعريف</t>
  </si>
  <si>
    <t>9</t>
  </si>
  <si>
    <t>نظام التكويد</t>
  </si>
  <si>
    <t>قواعد ترميز كل وثيقة — إلزامي على كل ملف يُنتَج</t>
  </si>
  <si>
    <t>06</t>
  </si>
  <si>
    <t>10</t>
  </si>
  <si>
    <t>سجل الوثائق الرئيسي</t>
  </si>
  <si>
    <t>كل وثيقة ونموذج ولوحة وعرض سيُنتَج، برمزه ومرجعيته ومالكه وأولويته</t>
  </si>
  <si>
    <t>11</t>
  </si>
  <si>
    <t>ملخص السجل</t>
  </si>
  <si>
    <t>إحصاءات محسوبة تلقائياً حسب الصيغة والقسم والأولوية</t>
  </si>
  <si>
    <t>12</t>
  </si>
  <si>
    <t>خطة المراحل</t>
  </si>
  <si>
    <t>المراحل الاثنتا عشرة ومخرجات كل مرحلة وحالتها</t>
  </si>
  <si>
    <t>13</t>
  </si>
  <si>
    <t>سجل التحقق</t>
  </si>
  <si>
    <t>كل بند مبني على فهرس دون نص تفصيلي — يجب مراجعته مقابل النص الكامل</t>
  </si>
  <si>
    <t>01</t>
  </si>
  <si>
    <t>14</t>
  </si>
  <si>
    <t>القرارات المعمارية</t>
  </si>
  <si>
    <t>سجل القرارات مع البديل المرفوض وسند كل قرار</t>
  </si>
  <si>
    <t>قواعد عمل ملزمة:
١) لا يُنشأ أي ملف ليس له رمز في «سجل الوثائق الرئيسي».
٢) لا يُدمج نشاطان إلا بعد الإجابة بـ«نعم» على اختبار الدمج في الـCrosswalk.
٣) لا يُصاغ أي متطلب لا تسنده المادة المتاحة؛ وما بُني على عنوان فهرس فقط يُوسم في سجل التحقق.
٤) كل البيانات الواردة في النظام بيانات افتراضية للعرض ولا تُنسب إلى أي أمانة سعودية حقيقية.
٥) قاعدة كتابية ملزمة: يُمنع استخدام رمز القسم (section sign) في أي وثيقة أو إجراء أو نموذج أو عرض؛ ويُكتب بدلاً منه «بند» للبند المفرد و«البنود» للنطاق — مثال: بند 7.1.1 · البنود 4.2–4.13.</t>
  </si>
  <si>
    <t>معمارية النظام — الطبقات الخمس</t>
  </si>
  <si>
    <t>المبدأ الحاكم: نواة واحدة + وحدات متخصصة · تكامل العمليات ≠ دمج المواصفات</t>
  </si>
  <si>
    <t>الطبقة</t>
  </si>
  <si>
    <t>الاسم</t>
  </si>
  <si>
    <t>ما تحتويه</t>
  </si>
  <si>
    <t>لماذا هنا (السند)</t>
  </si>
  <si>
    <t>المجالات المرتبطة</t>
  </si>
  <si>
    <t>الطبقة 0</t>
  </si>
  <si>
    <t>الحوكمة والأساس المشترك</t>
  </si>
  <si>
    <t>السياق · القيادة · الأدوار · المبادئ الموحدة · المصطلحات · الموارد والكفاءات · السرية · ضبط الوثائق</t>
  </si>
  <si>
    <t>المراجع الثلاث 100xx تبدأ ببند بند 5.1 «سياق المنظمة» و12 مبدأً توجيهياً مشتركاً — والبنية الثلاثية ظاهرة كاملة في 10002 (انظر سجل التحقق)</t>
  </si>
  <si>
    <t>D-01, D-02, D-04, D-06, D-14, D-20</t>
  </si>
  <si>
    <t>الطبقة 1</t>
  </si>
  <si>
    <t>الاستراتيجية والقدرات — ISO 23592</t>
  </si>
  <si>
    <t>الرؤية والرسالة والاستراتيجية · ثقافة التميز · إشراك الموظفين</t>
  </si>
  <si>
    <t>23592 نموذج قدرات (4 أبعاد / 9 عناصر) لا عمود فقري تشغيلي؛ فيوضع فوق طبقة العمليات لا بجوارها</t>
  </si>
  <si>
    <t>D-03, D-05</t>
  </si>
  <si>
    <t>الطبقة 2</t>
  </si>
  <si>
    <t>العمليات التشغيلية</t>
  </si>
  <si>
    <t>فهم التوقعات · تصميم التجربة · الابتكار · الالتزامات (10001) · الشكاوى (10002) · قياس الرضا (10004) · التواصل</t>
  </si>
  <si>
    <t>المراجع الثلاث 100xx تشترك في عمود فقري متطابق: إطار ← تخطيط وتصميم ← تشغيل ← صيانة وتحسين</t>
  </si>
  <si>
    <t>D-07..D-13</t>
  </si>
  <si>
    <t>الطبقة 3</t>
  </si>
  <si>
    <t>البيانات والرؤى</t>
  </si>
  <si>
    <t>نموذج بيانات واحد · سجل مؤشرات موحد · محرك تحليل · اللوحات</t>
  </si>
  <si>
    <t>10002 المقدمة 0.3 و10004 بند 7.3.2: بيانات الشكاوى مؤشر غير مباشر للرضا — الربط مطلب منهجي لا اختيار تقني</t>
  </si>
  <si>
    <t>D-15, D-16</t>
  </si>
  <si>
    <t>الطبقة 4</t>
  </si>
  <si>
    <t>المراقبة والتحسين</t>
  </si>
  <si>
    <t>التدقيق الداخلي · مراجعة الإدارة المتكاملة · سجل فرص التحسين · قياس النضج</t>
  </si>
  <si>
    <t>23592 بند 4 (الشكل 2): سلسلة الأثر تُغلق بحلقة تحسين مستمر؛ ولكل مرجع من 100xx بند بند 8 صيانة وتحسين</t>
  </si>
  <si>
    <t>D-17, D-18, D-19</t>
  </si>
  <si>
    <t>الدورة التشغيلية المغلقة (Closed Loop)</t>
  </si>
  <si>
    <t>المستفيد ← الاحتياجات والتوقعات (D-07) ← تصميم الخدمة والتجربة (D-08) ← الالتزام المعلن (D-10) ← تقديم الخدمة ← التجربة ← قياس الرضا (D-12) ← التغذية الراجعة / الشكوى (D-11) ← التحليل (D-16) ← السبب الجذري ← التحسين (D-19) ← خدمة محسّنة ← إعادة القياس ← التميز في الخدمات</t>
  </si>
  <si>
    <t>المصفوفة البينية الرئيسية — Master Crosswalk</t>
  </si>
  <si>
    <t>المجال × المراجع الأربع ← قرار التكامل ← نوع الأداة · اختبار الدمج: هل يمكن تنفيذ النشاط كعملية تشغيلية واحدة دون فقدان غرض أي مرجعية؟</t>
  </si>
  <si>
    <t>الرمز</t>
  </si>
  <si>
    <t>المجال</t>
  </si>
  <si>
    <t>Domain</t>
  </si>
  <si>
    <t>قرار التكامل</t>
  </si>
  <si>
    <t>إجابة اختبار الدمج</t>
  </si>
  <si>
    <t>نوع الأداة</t>
  </si>
  <si>
    <t>نقطة الربط المقترحة بالإطار الحكومي (تحتاج تحققاً من المصدر الرسمي)</t>
  </si>
  <si>
    <t>حالة السند</t>
  </si>
  <si>
    <t>D-01</t>
  </si>
  <si>
    <t>السياق التنظيمي</t>
  </si>
  <si>
    <t>Organizational Context</t>
  </si>
  <si>
    <t>بند 7.1.1 (بناء الرؤية على فهم عميق لاحتياجات الأطراف المعنية والبيئة الخارجية)</t>
  </si>
  <si>
    <t>بند 5.1 السياق — بندان ظاهران في المعاينة (قضايا داخلية/خارجية · الأطراف المعنية)</t>
  </si>
  <si>
    <t>بند 5.1 السياق — البنية الثلاثية كاملة (قضايا · أطراف معنية · نطاق)</t>
  </si>
  <si>
    <t>بند 5.1 السياق — بند واحد ظاهر في المعاينة</t>
  </si>
  <si>
    <t>CORE</t>
  </si>
  <si>
    <t>نعم — نشاط تشغيلي واحد: تحليل سياق واحد يخدم المراجع الأربع دون فقدان غرض أي منها</t>
  </si>
  <si>
    <t>الطبقة 0 — الحوكمة</t>
  </si>
  <si>
    <t>Word + Excel</t>
  </si>
  <si>
    <t>تحليل سياق الجهة ضمن التخطيط الاستراتيجي المؤسسي وارتباطه بالخطة الوطنية للجهة</t>
  </si>
  <si>
    <t>جزئي — نص بند 5.1 مكتمل في 10002 فقط (انظر V-03 وV-05)</t>
  </si>
  <si>
    <t>D-02</t>
  </si>
  <si>
    <t>القيادة والالتزام</t>
  </si>
  <si>
    <t>Leadership &amp; Commitment</t>
  </si>
  <si>
    <t>بند 7.1.2 متطلبات القيادة والإدارة (التزام أعضاء المجلس والمديرين)</t>
  </si>
  <si>
    <t>بند 4.2 الالتزام · بند 5.2 الإرساء</t>
  </si>
  <si>
    <t>بند 4.2 الالتزام · بند 5.2 القيادة والالتزام · بند 5.4 المسؤولية والصلاحية</t>
  </si>
  <si>
    <t>بند 4.3.1 الالتزام · بند 5.2 الإرساء</t>
  </si>
  <si>
    <t>نعم — التزام قيادي واحد معلن يغطي التميز الخدمي والالتزامات والشكاوى والرضا</t>
  </si>
  <si>
    <t>Word + PowerPoint</t>
  </si>
  <si>
    <t>إسناد ملكية تجربة المستفيد إلى مستوى قيادي معلن داخل الهيكل التنظيمي للجهة</t>
  </si>
  <si>
    <t>مؤكد من النص المتاح</t>
  </si>
  <si>
    <t>D-03</t>
  </si>
  <si>
    <t>الرؤية والرسالة والاستراتيجية</t>
  </si>
  <si>
    <t>Vision, Mission &amp; Strategy</t>
  </si>
  <si>
    <t>بند 6 النموذج · بند 7.1.1 (أ) الرؤية (ب) الرسالة (ج) الاستراتيجية — بصيغة shall (وكذلك بند 7.1.2)</t>
  </si>
  <si>
    <t>بند 6.1 تحديد أهداف الميثاق</t>
  </si>
  <si>
    <t>بند 6.2 أهداف عملية الشكاوى</t>
  </si>
  <si>
    <t>بند 6.1 تحديد الغرض والأهداف</t>
  </si>
  <si>
    <t>CORE + أهداف فرعية بكل وحدة</t>
  </si>
  <si>
    <t>جزئي — الاستراتيجية موحّدة، لكن أهداف كل وحدة تبقى منفصلة لأن غرض كل مرجعية مختلف</t>
  </si>
  <si>
    <t>الطبقة 1 — الاستراتيجية</t>
  </si>
  <si>
    <t>مواءمة استراتيجية التميز الخدمي مع الخطة الاستراتيجية المعتمدة للجهة</t>
  </si>
  <si>
    <t>D-04</t>
  </si>
  <si>
    <t>الحوكمة والأدوار والصلاحيات</t>
  </si>
  <si>
    <t>Governance, Roles &amp; Authority</t>
  </si>
  <si>
    <t>بند 7.1.2 · بند 7.4.1 (الهيكل التنظيمي المرتبط بتجربة المستفيد)</t>
  </si>
  <si>
    <t>بند 4.8 المساءلة · بند 6.6 إجراءات الميثاق</t>
  </si>
  <si>
    <t>بند 4.12 المساءلة · بند 5.4 المسؤولية والصلاحية</t>
  </si>
  <si>
    <t>بند 4.3.7 المساءلة · بند 6.3 طرق التنفيذ والمسؤوليات</t>
  </si>
  <si>
    <t>نعم — مصفوفة RACI واحدة تغطي كل العمليات؛ الفصل يخلق ازدواج مسؤوليات</t>
  </si>
  <si>
    <t>Excel + Word</t>
  </si>
  <si>
    <t>توصيف الأدوار في بطاقات الوصف الوظيفي المعتمدة لدى الجهة</t>
  </si>
  <si>
    <t>D-05</t>
  </si>
  <si>
    <t>ثقافة التميز وإشراك الموظفين</t>
  </si>
  <si>
    <t>Culture &amp; Employee Engagement</t>
  </si>
  <si>
    <t>بند 7.2.1 ثقافة التميز الخدمي · بند 7.2.2 إشراك الموظفين (بُعد كامل من أربعة)</t>
  </si>
  <si>
    <t>بند 4.12 الكفاءة</t>
  </si>
  <si>
    <t>بند 4.14 الكفاءة</t>
  </si>
  <si>
    <t>بند 4.3.11 الكفاءة</t>
  </si>
  <si>
    <t>MODULE (23592)</t>
  </si>
  <si>
    <t>لا — بُعد استراتيجي خاص بـ23592 لا يوجد له مقابل تشغيلي في عائلة 100xx؛ دمجه يفقده هويته</t>
  </si>
  <si>
    <t>Word + PowerPoint + Excel</t>
  </si>
  <si>
    <t>برامج ثقافة الخدمة ضمن خطط تطوير الموارد البشرية بالجهة</t>
  </si>
  <si>
    <t>D-06</t>
  </si>
  <si>
    <t>التركيز على المستفيد والمبادئ التوجيهية</t>
  </si>
  <si>
    <t>Beneficiary Focus &amp; Guiding Principles</t>
  </si>
  <si>
    <t>بند 5 المبادئ السبعة (أ–ز)</t>
  </si>
  <si>
    <t>البنود 4.2–4.13 اثنا عشر مبدأً توجيهياً (بند 4.1 عام)</t>
  </si>
  <si>
    <t>البنود 4.2–4.15 أربعة عشر مبدأً توجيهياً (بند 4.1 عام)</t>
  </si>
  <si>
    <t>البنود 4.3.1–4.3.14 أربعة عشر مبدأً توجيهياً</t>
  </si>
  <si>
    <t>نعم — 12 مبدأً مشتركاً في المسمّى والمضمون بين 10001/10002/10004 (مع اختلاف صياغة كل مرجع بحسب سياقه)؛ ميثاق واحد + وسم المصدر</t>
  </si>
  <si>
    <t>Word</t>
  </si>
  <si>
    <t>إدراج المبادئ في ميثاق التعامل مع المستفيدين المنشور على قنوات الجهة</t>
  </si>
  <si>
    <t>D-07</t>
  </si>
  <si>
    <t>فهم الاحتياجات والتوقعات</t>
  </si>
  <si>
    <t>Needs &amp; Expectations</t>
  </si>
  <si>
    <t>بند 7.3.1 فهم احتياجات وتوقعات ورغبات المستفيدين</t>
  </si>
  <si>
    <t>بند 4.6 الاستجابة · بند 6.2 جمع وتقييم المعلومات · بند 6.3 مدخلات الأطراف المعنية (الملحق E)</t>
  </si>
  <si>
    <t>بند 4.6 الاستجابة</t>
  </si>
  <si>
    <t>بند 7.2.1 تحديد المستفيدين · بند 7.2.2 تحديد التوقعات (الملحق C)</t>
  </si>
  <si>
    <t>SHARED PROCESS</t>
  </si>
  <si>
    <t>نعم — جمع التوقعات مرة واحدة يغذّي التصميم والالتزام والقياس معاً</t>
  </si>
  <si>
    <t>الطبقة 2 — العمليات</t>
  </si>
  <si>
    <t>قنوات استطلاع صوت المستفيد المتاحة لدى الجهة (المراكز · التطبيق · مركز الاتصال)</t>
  </si>
  <si>
    <t>D-08</t>
  </si>
  <si>
    <t>تصميم الخدمة وتجربة المستفيد</t>
  </si>
  <si>
    <t>Service &amp; Experience Design</t>
  </si>
  <si>
    <t>بند 7.3.2 تصميم وتجديد تجارب المستفيدين المتميزة</t>
  </si>
  <si>
    <t>بند 6.4 إعداد الميثاق (الوعد يقيّد التصميم)</t>
  </si>
  <si>
    <t>بند 6.3 أنشطة عملية الشكاوى (تصميم مسار الاسترداد)</t>
  </si>
  <si>
    <t>بند 6.2/بند 6.3 تصميم نطاق وتكرار وطرق القياس</t>
  </si>
  <si>
    <t>MODULE (23592) + نقاط ربط</t>
  </si>
  <si>
    <t>لا — التصميم نشاط إبداعي خاص بـ23592؛ لكنه يستقبل مخرجات D-07 ويصدّر التزامات إلى D-10</t>
  </si>
  <si>
    <t>PowerPoint + Excel</t>
  </si>
  <si>
    <t>تصميم الخدمة ورحلتها عبر القنوات الرقمية والحضورية للجهة</t>
  </si>
  <si>
    <t>D-09</t>
  </si>
  <si>
    <t>الابتكار الخدمي</t>
  </si>
  <si>
    <t>Service Innovation Management</t>
  </si>
  <si>
    <t>بند 7.3.3 إدارة الابتكار الخدمي</t>
  </si>
  <si>
    <t>— لا يوجد مقابل</t>
  </si>
  <si>
    <t>SEPARATE (23592 فقط)</t>
  </si>
  <si>
    <t>لا — لا يوجد أي نشاط مقابل في عائلة 100xx؛ أي دمج سيكون افتراضاً لا سنداً له</t>
  </si>
  <si>
    <t>Excel + PowerPoint</t>
  </si>
  <si>
    <t>مبادرات تطوير الخدمات ضمن خطة التحول الرقمي للجهة</t>
  </si>
  <si>
    <t>D-10</t>
  </si>
  <si>
    <t>الالتزامات والوعود ومدونة السلوك</t>
  </si>
  <si>
    <t>Commitments, Promises &amp; Codes of Conduct</t>
  </si>
  <si>
    <t>المقدمة والشكل 1: هرم التميز المستوى 1 (Core service proposition) · بند 7.1.1 (الوعد المعلن)</t>
  </si>
  <si>
    <t>بند 5.2 الإرساء · بند 5.3 التكامل · بند 6.4 إعداد الميثاق · بند 6.5 مؤشرات الأداء · بند 6.6 الإجراءات · بند 7 التطبيق (الملاحق A/F/G/H)</t>
  </si>
  <si>
    <t>المقدمة 0.3: المواثيق تقلل احتمال نشوء المشكلات وتزيل أسباب الشكاوى</t>
  </si>
  <si>
    <t>المقدمة 0.4: عمليات 10004 تدعم قياس الرضا عن المواثيق — والمرجع الإجرائي هو ISO 10001 بند 8.3</t>
  </si>
  <si>
    <t>MODULE (10001)</t>
  </si>
  <si>
    <t>لا — إدارة الوعود عملية قائمة بذاتها لها دورة حياة خاصة؛ لكنها تغذّي D-11 وD-12</t>
  </si>
  <si>
    <t>ميثاق الخدمة / اتفاقية مستوى الخدمة المنشورة للمستفيدين على قنوات الجهة</t>
  </si>
  <si>
    <t>D-11</t>
  </si>
  <si>
    <t>الشكاوى والتغذية الراجعة</t>
  </si>
  <si>
    <t>Complaints &amp; Feedback</t>
  </si>
  <si>
    <t>هرم التميز المستوى 2 — يذكر ISO 10002 صراحةً كمرجع لإدارة التغذية الراجعة</t>
  </si>
  <si>
    <t>المقدمة 0.1 (ب) المعالجة الداخلية · بند 3.3 تعريف الشكوى</t>
  </si>
  <si>
    <t>البنود 7.1–7.9 التشغيل الكامل · البنود 8.1–8.7 (الملاحق C/E/F/G/H/I/J)</t>
  </si>
  <si>
    <t>بند 7.3.2 المؤشرات غير المباشرة — تكرار ونوع الشكاوى</t>
  </si>
  <si>
    <t>MODULE (10002)</t>
  </si>
  <si>
    <t>لا — دورة تشغيلية كاملة ومحددة الخطوات؛ تُبنى كوحدة وتُربط ببيانات D-12</t>
  </si>
  <si>
    <t>قناة استقبال البلاغات والشكاوى الموحدة لدى الجهة وأزمنة الاستجابة المعتمدة</t>
  </si>
  <si>
    <t>D-12</t>
  </si>
  <si>
    <t>قياس ومراقبة رضا المستفيد</t>
  </si>
  <si>
    <t>Satisfaction Monitoring &amp; Measurement</t>
  </si>
  <si>
    <t>بند 7.4.2 مراقبة أنشطة ونتائج التميز · هرم التميز (المستويان 1 و2 ← الرضا)</t>
  </si>
  <si>
    <t>بند 8.3 تقييم الرضا عن الميثاق</t>
  </si>
  <si>
    <t>بند 8.3 تقييم الرضا عن عملية الشكاوى</t>
  </si>
  <si>
    <t>البنود 7.2–7.6 التشغيل الكامل · بند 8 (الملاحق B/C/D/E/F)</t>
  </si>
  <si>
    <t>MODULE (10004)</t>
  </si>
  <si>
    <t>لا — منهجية قياس متخصصة (توقع مقابل إدراك)؛ تُبنى كوحدة وتستقبل مؤشرات من D-10 وD-11</t>
  </si>
  <si>
    <t>استبيانات رضا المستفيدين الدورية التي تُجريها الجهة عن خدماتها</t>
  </si>
  <si>
    <t>D-13</t>
  </si>
  <si>
    <t>التواصل</t>
  </si>
  <si>
    <t>Communication</t>
  </si>
  <si>
    <t>بند 5 (ب) التواصل المستمر · بند 7.1.1 نشر الرؤية على كل أجزاء المنظمة</t>
  </si>
  <si>
    <t>بند 4.4 الشفافية · بند 6.7 خطة التواصل الداخلي والخارجي (الملحق I)</t>
  </si>
  <si>
    <t>بند 4.4 الشفافية · بند 7.1 التواصل · بند 7.4 الإشعار بالاستلام · بند 7.8 إبلاغ القرار</t>
  </si>
  <si>
    <t>بند 4.3.3 الشفافية · بند 7.5 إيصال معلومات الرضا</t>
  </si>
  <si>
    <t>نعم — خطة تواصل واحدة بمصفوفة (جمهور × رسالة × قناة × تكرار) تغطي الأربع</t>
  </si>
  <si>
    <t>خطة الاتصال المؤسسي وقنوات الإعلان المعتمدة لدى الجهة</t>
  </si>
  <si>
    <t>D-14</t>
  </si>
  <si>
    <t>الموارد والكفاءات</t>
  </si>
  <si>
    <t>Resources &amp; Competence</t>
  </si>
  <si>
    <t>بند 4 (الاستثمار في الأفراد والبنية التحتية والبحث) · بند 7.2.2</t>
  </si>
  <si>
    <t>بند 4.3 السعة · بند 4.12 الكفاءة · بند 6.8 تحديد الموارد</t>
  </si>
  <si>
    <t>بند 4.3 السعة · بند 4.14 الكفاءة · بند 6.4 الموارد</t>
  </si>
  <si>
    <t>بند 4.3.2 السعة · بند 4.3.11 الكفاءة · بند 6.4 تخصيص الموارد</t>
  </si>
  <si>
    <t>نعم — خطة موارد وكفاءات واحدة؛ الفصل يخلق ثلاث خطط تدريب متداخلة</t>
  </si>
  <si>
    <t>خطة التدريب والتأهيل المعتمدة لدى الجهة</t>
  </si>
  <si>
    <t>D-15</t>
  </si>
  <si>
    <t>مؤشرات الأداء</t>
  </si>
  <si>
    <t>Performance Indicators</t>
  </si>
  <si>
    <t>بند 7.4.2 مراقبة الأنشطة والنتائج</t>
  </si>
  <si>
    <t>بند 6.5 إعداد مؤشرات أداء الميثاق · بند 8.2 تقييم أداء الميثاق</t>
  </si>
  <si>
    <t>بند 8.2 تحليل وتقييم الشكاوى (الملحق I المراقبة المستمرة)</t>
  </si>
  <si>
    <t>بند 7.3.1 تحديد خصائص الرضا · بند 7.3.3 المقاييس المباشرة</t>
  </si>
  <si>
    <t>نعم — سجل مؤشرات واحد بمصدر بيانات واحد؛ ثلاثة سجلات منفصلة تنتج أرقاماً متضاربة</t>
  </si>
  <si>
    <t>الطبقة 3 — البيانات</t>
  </si>
  <si>
    <t>Excel</t>
  </si>
  <si>
    <t>مؤشرات الأداء المؤسسي المعتمدة في بطاقة أداء الجهة</t>
  </si>
  <si>
    <t>D-16</t>
  </si>
  <si>
    <t>تحليل البيانات واستخلاص الرؤى</t>
  </si>
  <si>
    <t>Data Analysis &amp; Insights</t>
  </si>
  <si>
    <t>بند 7.4.2</t>
  </si>
  <si>
    <t>بند 8.1 جمع المعلومات · بند 8.2 تقييم الأداء</t>
  </si>
  <si>
    <t>بند 8.1 جمع المعلومات · بند 8.2 التحليل والتقييم</t>
  </si>
  <si>
    <t>البنود 7.4.1–7.4.6 التحضير والطريقة والتنفيذ والتحقق والتقرير (الملحق E)</t>
  </si>
  <si>
    <t>نعم — محرك تحليل واحد؛ 10004 بند 7.3.2 و10002 المقدمة 0.3 ينصّان صراحةً على تبادل البيانات</t>
  </si>
  <si>
    <t>تقارير الأداء الدورية المرفوعة لقيادة الجهة</t>
  </si>
  <si>
    <t>D-17</t>
  </si>
  <si>
    <t>المراقبة والتدقيق</t>
  </si>
  <si>
    <t>Monitoring &amp; Audit</t>
  </si>
  <si>
    <t>بند 8.2 · بند 8.3</t>
  </si>
  <si>
    <t>بند 8.4 مراقبة العملية · بند 8.5 التدقيق (الملحقان I وJ)</t>
  </si>
  <si>
    <t>البنود 7.6.1–7.6.5 المراقبة وتقييم فعالية الإجراءات</t>
  </si>
  <si>
    <t>نعم — برنامج مراقبة/تدقيق داخلي واحد بقوائم فحص مقسّمة حسب الوحدة</t>
  </si>
  <si>
    <t>الطبقة 4 — التحسين</t>
  </si>
  <si>
    <t>برنامج المراجعة الداخلية المعتمد لدى الجهة</t>
  </si>
  <si>
    <t>D-18</t>
  </si>
  <si>
    <t>مراجعة الإدارة</t>
  </si>
  <si>
    <t>Management Review</t>
  </si>
  <si>
    <t>بند 7.1.2 · بند 7.4.2 (مراجعة الاستراتيجية دورياً وعند تغير البيئة الخارجية)</t>
  </si>
  <si>
    <t>بند 8.4 مراجعة الميثاق وإطاره</t>
  </si>
  <si>
    <t>بند 8.6 مراجعة الإدارة لعملية الشكاوى</t>
  </si>
  <si>
    <t>بند 8 الصيانة والتحسين</t>
  </si>
  <si>
    <t>نعم — اجتماع مراجعة واحد بجدول أعمال موحّد؛ أربع مراجعات منفصلة عبء إداري بلا قيمة مضافة</t>
  </si>
  <si>
    <t>Word + Excel + PowerPoint</t>
  </si>
  <si>
    <t>اجتماعات مراجعة الأداء المؤسسي على مستوى قيادة الجهة</t>
  </si>
  <si>
    <t>D-19</t>
  </si>
  <si>
    <t>التحسين المستمر</t>
  </si>
  <si>
    <t>Continual Improvement</t>
  </si>
  <si>
    <t>بند 4 سلسلة الأثر (الشكل 2) بحلقة تحسين مستمر · بند 5 (المبادئ)</t>
  </si>
  <si>
    <t>بند 4.9 التحسين · بند 8.5 التحسين المستمر</t>
  </si>
  <si>
    <t>بند 4.13 التحسين · بند 8.7 التحسين المستمر</t>
  </si>
  <si>
    <t>بند 4.3.8 التحسين · بند 8 الصيانة والتحسين</t>
  </si>
  <si>
    <t>نعم — سجل فرص تحسين واحد يستقبل من الشكاوى والرضا والالتزامات والابتكار</t>
  </si>
  <si>
    <t>مبادرات التحسين والتطوير المؤسسي المعتمدة لدى الجهة</t>
  </si>
  <si>
    <t>D-20</t>
  </si>
  <si>
    <t>السرية وحماية بيانات المستفيد</t>
  </si>
  <si>
    <t>Confidentiality &amp; Data Protection</t>
  </si>
  <si>
    <t>— لا يوجد بند صريح في المادة المتاحة</t>
  </si>
  <si>
    <t>بند 4.10 السرية</t>
  </si>
  <si>
    <t>بند 4.3.9 السرية · بند 7.3.4 جمع البيانات</t>
  </si>
  <si>
    <t>نعم — سياسة سرية واحدة؛ المبدأ نفسه في المراجع الثلاث مع اشتراط 10002 بند 4.10 قيداً إضافياً على الإتاحة الداخلية والموافقة الصريحة</t>
  </si>
  <si>
    <t>ضوابط حماية البيانات الشخصية المطبقة لدى الجهة</t>
  </si>
  <si>
    <t>D-21</t>
  </si>
  <si>
    <t>تسوية النزاعات الخارجية</t>
  </si>
  <si>
    <t>External Dispute Resolution</t>
  </si>
  <si>
    <t>— خارج نطاق 23592</t>
  </si>
  <si>
    <t>المقدمة 0.1 (ج) تشير إلى التسوية الخارجية · بند 0.3 تشير إلى ISO 10003</t>
  </si>
  <si>
    <t>بند 1 النطاق يستثني صراحةً النزاعات المحالة خارج المنظمة</t>
  </si>
  <si>
    <t>المقدمة 0.4 تشير إلى ISO 10003</t>
  </si>
  <si>
    <t>OUT OF SCOPE — نقطة ربط</t>
  </si>
  <si>
    <t>غير قابل للتقييم — المرجعية الحاكمة (ISO 10003) غير مضمّنة في نطاق المشروع</t>
  </si>
  <si>
    <t>خارج النطاق</t>
  </si>
  <si>
    <t>نقطة ربط موثّقة فقط</t>
  </si>
  <si>
    <t>مسارات التظلم والتصعيد خارج الجهة</t>
  </si>
  <si>
    <t>يحتاج ISO 10003 — غير مضمّن</t>
  </si>
  <si>
    <t>مفتاح قرار التكامل — CORE: نشاط واحد في النواة يخدم المراجع الأربع · SHARED PROCESS: عملية مشتركة بين وحدتين فأكثر · MODULE: وحدة متخصصة تابعة لمرجعية واحدة · SEPARATE: يبقى مستقلاً لعدم وجود مقابل · OUT OF SCOPE: خارج نطاق المشروع مع نقطة ربط موثقة. تحذير: العمود الخاص بالإطار الحكومي وصفي لممارسات تشغيلية شائعة ولا يستند إلى مصدر رسمي مزوَّد في هذه المرحلة (انظر V-09 في سجل التحقق).</t>
  </si>
  <si>
    <t>روابط التكامل الموثقة بين المواصفات</t>
  </si>
  <si>
    <t>لا يُبنى أي قرار دمج إلا على رابط منصوص عليه في المادة المتاحة — وهذه هي قائمة الروابط المثبتة</t>
  </si>
  <si>
    <t>العلاقة</t>
  </si>
  <si>
    <t>نص الرابط كما ورد</t>
  </si>
  <si>
    <t>المصدر داخل المواصفة</t>
  </si>
  <si>
    <t>الأثر على تصميم النظام</t>
  </si>
  <si>
    <t>L-01</t>
  </si>
  <si>
    <t>ISO 23592 → ISO 10002</t>
  </si>
  <si>
    <t>هرم التميز الخدمي: المستوى 2 «إدارة التغذية الراجعة» موصوف في مواصفات دولية مثل ISO 9001 وISO 10002 وISO/IEC 20000-1</t>
  </si>
  <si>
    <t>ISO 23592:2021 — المقدمة (Introduction) والشكل 1</t>
  </si>
  <si>
    <t>إدارة الشكاوى ليست نظاماً موازياً لـ23592 بل طبقة أساس داخل نموذجها ذاته — وهذا هو السند الأقوى لقرار CORE+MODULES</t>
  </si>
  <si>
    <t>مؤكد نصياً</t>
  </si>
  <si>
    <t>L-02</t>
  </si>
  <si>
    <t>ISO 10001 → ISO 10002</t>
  </si>
  <si>
    <t>ميثاق الالتزامات جزء من منهج فعّال لإدارة الشكاوى عبر: (أ) منع الشكاوى بالميثاق (ب) المعالجة الداخلية (ج) التسوية الخارجية</t>
  </si>
  <si>
    <t>ISO 10001:2018 — المقدمة 0.1</t>
  </si>
  <si>
    <t>الالتزام الواضح = أداة وقاية؛ لذلك سجل الالتزامات يجب أن يكون حقلاً إلزامياً في سجل الشكاوى</t>
  </si>
  <si>
    <t>L-03</t>
  </si>
  <si>
    <t>ISO 10001 ↔ ISO 10004</t>
  </si>
  <si>
    <t>عمليات 10004 تساعد على قياس الرضا عن المواثيق (10001 بند 8.3)؛ والمواثيق تساعد على تعريف عمليات القياس (مثال: سرية بيانات المستفيد، 10004 بند 7.3.4)</t>
  </si>
  <si>
    <t>ISO 10001:2018 — المقدمة 0.3</t>
  </si>
  <si>
    <t>علاقة ثنائية الاتجاه: لكل التزام مؤشر رضا مقابل، ولكل عملية قياس التزام معلن يحكمها</t>
  </si>
  <si>
    <t>L-04</t>
  </si>
  <si>
    <t>ISO 10002 ↔ ISO 10004</t>
  </si>
  <si>
    <t>عمليات 10004 تدعم قياس الرضا عن عملية الشكاوى (10002 بند 8.3)؛ وتكرار ونوع الشكاوى مؤشر غير مباشر للرضا (10004 بند 7.3.2)</t>
  </si>
  <si>
    <t>ISO 10002:2018 — المقدمة 0.3 · ISO 10004:2018 — المقدمة 0.4</t>
  </si>
  <si>
    <t>هذا هو الجسر التشغيلي الذي يجعل قاعدة بيانات واحدة ممكنة: الشكوى مُدخل قياس، والقياس مُخرج تحسين للشكاوى</t>
  </si>
  <si>
    <t>L-05</t>
  </si>
  <si>
    <t>ISO 10004 — النموذج المفاهيمي</t>
  </si>
  <si>
    <t>الرضا = الفجوة بين توقع المستفيد وإدراكه للخدمة المقدَّمة؛ ويجب التمييز بين نظرة المنظمة للجودة وإدراك المستفيد</t>
  </si>
  <si>
    <t>ISO 10004:2018 — بند 4.2</t>
  </si>
  <si>
    <t>يفرض حقلين منفصلين في نموذج البيانات: «التوقع المعلن» و«الإدراك المقاس» — ولا يجوز دمجهما</t>
  </si>
  <si>
    <t>L-06</t>
  </si>
  <si>
    <t>ISO 23592 — سلسلة الأثر</t>
  </si>
  <si>
    <t>تطبيق التميز ← خدمة متميزة ← تجربة استثنائية ← إبهار ← ولاء ← نتائج مالية وغير مالية أعلى، ضمن حلقة تحسين مستمر</t>
  </si>
  <si>
    <t>ISO 23592:2021 — بند 4 والشكل 2</t>
  </si>
  <si>
    <t>هي المنطق السببي الذي تُبنى عليه اللوحة التنفيذية: كل مؤشر يجب أن يقع على حلقة من هذه السلسلة</t>
  </si>
  <si>
    <t>L-07</t>
  </si>
  <si>
    <t>الملاحق البينية الثلاثة</t>
  </si>
  <si>
    <t>ISO 10001 الملحق B · ISO 10002 الملحق A · ISO 10004 الملحق A — جميعها بعنوان «العلاقة البينية بين ISO 10001 و10002 و10003 و10004»</t>
  </si>
  <si>
    <t>فهارس المواصفات الثلاث</t>
  </si>
  <si>
    <t>وجود ملحق تكامل مخصص في كل مواصفة يثبت أن التكامل مقصود من واضعي المواصفة — لكن محتوى الملاحق غير متاح في النسخ المرفقة</t>
  </si>
  <si>
    <t>العنوان مؤكد — المحتوى يحتاج تحققاً</t>
  </si>
  <si>
    <t>L-08</t>
  </si>
  <si>
    <t>ISO 23592 → ISO/TS 24082 و ISO/TS 23686</t>
  </si>
  <si>
    <t>ISO/TS 24082 يفصّل بُعد «خلق تجارب متميزة» (بند 7.3)؛ وISO/TS 23686 يوفر مقاييس داخلية وخارجية لأداء التميز الخدمي ويغطي كل الأبعاد (بند 7.4)</t>
  </si>
  <si>
    <t>ISO 23592:2021 — المقدمة، الحاشيتان 1 و2</t>
  </si>
  <si>
    <t>مساران للتوسعة المستقبلية للمنتج: وحدة تصميم خدمات متقدمة، ووحدة قياس أداء التميز</t>
  </si>
  <si>
    <t>مؤكد نصياً (كانت قيد الإعداد وقت نشر 23592)</t>
  </si>
  <si>
    <t>ميثاق المبادئ التوجيهية الموحدة (16 مبدأً)</t>
  </si>
  <si>
    <t>12 مبدأً مشتركاً في المسمّى والمضمون بين ISO 10001 و10002 و10004 (مع اختلاف صياغة كل مرجع بحسب سياقه) · 2 خاصة بـ10002 · 2 خاصة بـ10004</t>
  </si>
  <si>
    <t>المبدأ</t>
  </si>
  <si>
    <t>Principle</t>
  </si>
  <si>
    <t>ISO 23592</t>
  </si>
  <si>
    <t>ISO 10001</t>
  </si>
  <si>
    <t>ISO 10002</t>
  </si>
  <si>
    <t>ISO 10004</t>
  </si>
  <si>
    <t>حالة الاشتراك</t>
  </si>
  <si>
    <t>P-01</t>
  </si>
  <si>
    <t>الالتزام</t>
  </si>
  <si>
    <t>Commitment</t>
  </si>
  <si>
    <t>بند 4.2</t>
  </si>
  <si>
    <t>بند 4.3.1</t>
  </si>
  <si>
    <t>مشترك (3)</t>
  </si>
  <si>
    <t>P-02</t>
  </si>
  <si>
    <t>السعة والموارد</t>
  </si>
  <si>
    <t>Capacity</t>
  </si>
  <si>
    <t>بند 4.3</t>
  </si>
  <si>
    <t>بند 4.3.2</t>
  </si>
  <si>
    <t>P-03</t>
  </si>
  <si>
    <t>الشفافية</t>
  </si>
  <si>
    <t>Transparency</t>
  </si>
  <si>
    <t>بند 4.4</t>
  </si>
  <si>
    <t>بند 4.3.3</t>
  </si>
  <si>
    <t>P-04</t>
  </si>
  <si>
    <t>سهولة الوصول</t>
  </si>
  <si>
    <t>Accessibility</t>
  </si>
  <si>
    <t>بند 4.5</t>
  </si>
  <si>
    <t>بند 4.3.4</t>
  </si>
  <si>
    <t>P-05</t>
  </si>
  <si>
    <t>الاستجابة</t>
  </si>
  <si>
    <t>Responsiveness</t>
  </si>
  <si>
    <t>بند 4.6</t>
  </si>
  <si>
    <t>بند 4.3.5</t>
  </si>
  <si>
    <t>P-06</t>
  </si>
  <si>
    <t>نزاهة المعلومات</t>
  </si>
  <si>
    <t>Information integrity</t>
  </si>
  <si>
    <t>بند 4.7</t>
  </si>
  <si>
    <t>بند 4.9</t>
  </si>
  <si>
    <t>بند 4.3.6</t>
  </si>
  <si>
    <t>P-07</t>
  </si>
  <si>
    <t>المساءلة</t>
  </si>
  <si>
    <t>Accountability</t>
  </si>
  <si>
    <t>بند 4.8</t>
  </si>
  <si>
    <t>بند 4.12</t>
  </si>
  <si>
    <t>بند 4.3.7</t>
  </si>
  <si>
    <t>P-08</t>
  </si>
  <si>
    <t>التحسين</t>
  </si>
  <si>
    <t>Improvement</t>
  </si>
  <si>
    <t>بند 4.13</t>
  </si>
  <si>
    <t>بند 4.3.8</t>
  </si>
  <si>
    <t>P-09</t>
  </si>
  <si>
    <t>السرية</t>
  </si>
  <si>
    <t>Confidentiality</t>
  </si>
  <si>
    <t>بند 4.10</t>
  </si>
  <si>
    <t>بند 4.3.9</t>
  </si>
  <si>
    <t>P-10</t>
  </si>
  <si>
    <t>المنهج المرتكز على المستفيد</t>
  </si>
  <si>
    <t>Customer-focused approach</t>
  </si>
  <si>
    <t>بند 5 (أ)(ب)</t>
  </si>
  <si>
    <t>بند 4.11</t>
  </si>
  <si>
    <t>بند 4.3.10</t>
  </si>
  <si>
    <t>مشترك (3) + 23592</t>
  </si>
  <si>
    <t>P-11</t>
  </si>
  <si>
    <t>الكفاءة</t>
  </si>
  <si>
    <t>Competence</t>
  </si>
  <si>
    <t>بند 5 (ج) الأفراد يصنعون الفرق</t>
  </si>
  <si>
    <t>بند 4.14</t>
  </si>
  <si>
    <t>بند 4.3.11</t>
  </si>
  <si>
    <t>P-12</t>
  </si>
  <si>
    <t>التوقيت المناسب</t>
  </si>
  <si>
    <t>Timeliness</t>
  </si>
  <si>
    <t>بند 4.15</t>
  </si>
  <si>
    <t>بند 4.3.12</t>
  </si>
  <si>
    <t>P-13</t>
  </si>
  <si>
    <t>الموضوعية</t>
  </si>
  <si>
    <t>Objectivity</t>
  </si>
  <si>
    <t>خاص بـ10002</t>
  </si>
  <si>
    <t>P-14</t>
  </si>
  <si>
    <t>المجانية</t>
  </si>
  <si>
    <t>Charges (free of charge)</t>
  </si>
  <si>
    <t>P-15</t>
  </si>
  <si>
    <t>الفهم الكامل للتوقعات</t>
  </si>
  <si>
    <t>Comprehension</t>
  </si>
  <si>
    <t>بند 7.3.1</t>
  </si>
  <si>
    <t>بند 4.3.13</t>
  </si>
  <si>
    <t>خاص بـ10004</t>
  </si>
  <si>
    <t>P-16</t>
  </si>
  <si>
    <t>الاستمرارية</t>
  </si>
  <si>
    <t>Continuity</t>
  </si>
  <si>
    <t>بند 4.3.14</t>
  </si>
  <si>
    <t>مبادئ التميز في الخدمات السبعة — ISO 23592:2021 بند 5 (طبقة مستقلة فوق المبادئ التشغيلية)</t>
  </si>
  <si>
    <t>SE-A</t>
  </si>
  <si>
    <t>إدارة المنظمة من الخارج إلى الداخل</t>
  </si>
  <si>
    <t>Managing the organization from outside-in</t>
  </si>
  <si>
    <t>SE-B</t>
  </si>
  <si>
    <t>تعميق العلاقة مع المستفيد</t>
  </si>
  <si>
    <t>Deepening customer relationships</t>
  </si>
  <si>
    <t>SE-C</t>
  </si>
  <si>
    <t>الأفراد يصنعون الفرق</t>
  </si>
  <si>
    <t>People make the difference</t>
  </si>
  <si>
    <t>SE-D</t>
  </si>
  <si>
    <t>اهتمام متوازن بكل الأطراف المعنية</t>
  </si>
  <si>
    <t>Balanced attention to all stakeholders</t>
  </si>
  <si>
    <t>SE-E</t>
  </si>
  <si>
    <t>منهج إداري عابر للوظائف</t>
  </si>
  <si>
    <t>Cross-functional management approach</t>
  </si>
  <si>
    <t>SE-F</t>
  </si>
  <si>
    <t>توظيف التقنية</t>
  </si>
  <si>
    <t>Leveraging of technology</t>
  </si>
  <si>
    <t>SE-G</t>
  </si>
  <si>
    <t>خلق القيمة للأطراف المعنية</t>
  </si>
  <si>
    <t>Create value for stakeholders</t>
  </si>
  <si>
    <t>العمود الفقري البنيوي المشترك</t>
  </si>
  <si>
    <t>السند الأول لقرار «نواة + وحدات»: المراجع الثلاث 100xx تتطابق بنيوياً بالكامل، بينما 23592 نموذج قدرات لا نموذج عملية</t>
  </si>
  <si>
    <t>الكتلة البنيوية</t>
  </si>
  <si>
    <t>النتيجة</t>
  </si>
  <si>
    <t>المبادئ التوجيهية</t>
  </si>
  <si>
    <t>بند 5 المبادئ السبعة</t>
  </si>
  <si>
    <t>البنود 4.2–4.13 (12 مبدأ)</t>
  </si>
  <si>
    <t>البنود 4.2–4.15 (14 مبدأ)</t>
  </si>
  <si>
    <t>البنود 4.3.1–4.3.14 (14 مبدأ)</t>
  </si>
  <si>
    <t>متطابق بنيوياً</t>
  </si>
  <si>
    <t>الإطار / السياق</t>
  </si>
  <si>
    <t>بند 6 النموذج (4 أبعاد / 9 عناصر)</t>
  </si>
  <si>
    <t>بند 5 إطار الميثاق</t>
  </si>
  <si>
    <t>بند 5 إطار معالجة الشكاوى</t>
  </si>
  <si>
    <t>بند 5 إطار المراقبة والقياس</t>
  </si>
  <si>
    <t>متطابق في 100xx</t>
  </si>
  <si>
    <t>التخطيط والتصميم والتطوير</t>
  </si>
  <si>
    <t>بند 7.1 القيادة والاستراتيجية</t>
  </si>
  <si>
    <t>بند 6 (6.1–6.8)</t>
  </si>
  <si>
    <t>بند 6 (6.1–6.4)</t>
  </si>
  <si>
    <t>التشغيل / التطبيق</t>
  </si>
  <si>
    <t>بند 7.3 وبند 7.4</t>
  </si>
  <si>
    <t>بند 7 التطبيق</t>
  </si>
  <si>
    <t>بند 7 التشغيل (7.1–7.9)</t>
  </si>
  <si>
    <t>بند 7 التشغيل (7.1–7.6)</t>
  </si>
  <si>
    <t>الصيانة والتحسين</t>
  </si>
  <si>
    <t>بند 4 سلسلة الأثر (حلقة مستمرة)</t>
  </si>
  <si>
    <t>بند 8 (8.1–8.5)</t>
  </si>
  <si>
    <t>بند 8 (8.1–8.7)</t>
  </si>
  <si>
    <t>بند 8</t>
  </si>
  <si>
    <t>الاستنتاج المعماري: تطابق العمود الفقري بين 10001 و10002 و10004 يجعل بناءها كأنظمة منفصلة تكراراً إدارياً بلا مبرر — فتُبنى مراحل السياق والإطار والموارد والمراجعة والتحسين مرة واحدة في النواة، ويبقى «التشغيل» فقط متخصصاً لكل وحدة. أما ISO 23592 فيوضع فوق هذه الطبقة كإطار للقدرات والاتجاه الاستراتيجي، لا كنظام رابع مواز.</t>
  </si>
  <si>
    <t>القاموس الموحد للمصطلحات</t>
  </si>
  <si>
    <t>المصطلح المعتمد في كل وثائق النظام مع مصدره — «العميل» في المواصفات = «المستفيد» في وثائق النظام</t>
  </si>
  <si>
    <t>المصطلح المعتمد</t>
  </si>
  <si>
    <t>Term</t>
  </si>
  <si>
    <t>التعريف كما ورد في المواصفة</t>
  </si>
  <si>
    <t>المصدر</t>
  </si>
  <si>
    <t>ملاحظة الاتساق</t>
  </si>
  <si>
    <t>G-01</t>
  </si>
  <si>
    <t>المستفيد / العميل</t>
  </si>
  <si>
    <t>Customer / Beneficiary</t>
  </si>
  <si>
    <t>شخص أو منظمة يمكن أن يتلقى أو يتلقى فعلاً منتجاً أو خدمة موجهة إليه أو مطلوبة منه</t>
  </si>
  <si>
    <t>23592 بند 3.4 · 10001 بند 3.4 · 10002 بند 3.3 · 10004 بند 3.1</t>
  </si>
  <si>
    <t>متطابق في المضمون (23592: can or does · 100xx: could or does) — يُعتمد مصطلح «المستفيد»</t>
  </si>
  <si>
    <t>G-02</t>
  </si>
  <si>
    <t>رضا المستفيد</t>
  </si>
  <si>
    <t>Customer satisfaction</t>
  </si>
  <si>
    <t>إدراك المستفيد لمدى الوفاء بتوقعاته</t>
  </si>
  <si>
    <t>23592 بند 3.9 (بمصطلح satisfaction) · 10001 بند 3.5 · 10002 بند 3.4 · 10004 بند 3.2</t>
  </si>
  <si>
    <t>متطابق في 100xx — و23592 يعرّفه بلا كلمة customer's</t>
  </si>
  <si>
    <t>G-03</t>
  </si>
  <si>
    <t>الشكوى</t>
  </si>
  <si>
    <t>Complaint</t>
  </si>
  <si>
    <t>تعبير عن عدم الرضا موجّه إلى المنظمة بشأن منتجها أو خدمتها أو عملية معالجة الشكاوى ذاتها، يُتوقع معه رد أو حل صراحةً أو ضمناً</t>
  </si>
  <si>
    <t>10001 بند 3.3 · 10002 بند 3.2 · 10004 بند 3.3</t>
  </si>
  <si>
    <t>متطابق حرفياً في المراجع الثلاث — غير معرَّف في 23592</t>
  </si>
  <si>
    <t>G-04</t>
  </si>
  <si>
    <t>مقدّم الشكوى</t>
  </si>
  <si>
    <t>Complainant</t>
  </si>
  <si>
    <t>شخص أو منظمة أو من يمثلهما يقدّم شكوى</t>
  </si>
  <si>
    <t>10001 بند 3.2 · 10002 بند 3.1</t>
  </si>
  <si>
    <t>متطابق</t>
  </si>
  <si>
    <t>G-05</t>
  </si>
  <si>
    <t>التغذية الراجعة</t>
  </si>
  <si>
    <t>Feedback</t>
  </si>
  <si>
    <t>آراء وتعليقات وتعبيرات اهتمام بمنتج أو خدمة أو عملية معالجة الشكاوى</t>
  </si>
  <si>
    <t>10001 بند 3.7 · 10002 بند 3.6 · 10004 بند 3.5</t>
  </si>
  <si>
    <t>متطابق حرفياً — غير معرَّف في 23592</t>
  </si>
  <si>
    <t>G-06</t>
  </si>
  <si>
    <t>الطرف المعني</t>
  </si>
  <si>
    <t>Interested party / Stakeholder</t>
  </si>
  <si>
    <t>شخص أو منظمة يمكن أن يؤثر أو يتأثر أو يرى نفسه متأثراً بقرار أو نشاط</t>
  </si>
  <si>
    <t>10001 بند 3.8 · 10002 بند 3.7 · 10004 بند 3.6</t>
  </si>
  <si>
    <t>G-07</t>
  </si>
  <si>
    <t>مدونة سلوك رضا المستفيد</t>
  </si>
  <si>
    <t>Customer satisfaction code of conduct</t>
  </si>
  <si>
    <t>وعود تقدمها المنظمة للمستفيدين بشأن سلوكها، تهدف إلى تعزيز الرضا، وما يرتبط بها من أحكام</t>
  </si>
  <si>
    <t>10001 بند 3.1</t>
  </si>
  <si>
    <t>خاص بـ10001 — يُترجم تجارياً إلى «ميثاق التزامات المستفيد»</t>
  </si>
  <si>
    <t>G-08</t>
  </si>
  <si>
    <t>التميز في الخدمات</t>
  </si>
  <si>
    <t>Service excellence</t>
  </si>
  <si>
    <t>قدرات المنظمة على تقديم خدمات متميزة باستمرار (تعكس الأبعاد الأربعة والعناصر التسعة)</t>
  </si>
  <si>
    <t>23592 بند 3.1</t>
  </si>
  <si>
    <t>خاص بـ23592</t>
  </si>
  <si>
    <t>G-09</t>
  </si>
  <si>
    <t>الخدمة المتميزة</t>
  </si>
  <si>
    <t>Excellent service</t>
  </si>
  <si>
    <t>مخرج المنظمة بمستوى عالٍ من تقديم الخدمة يحقق تجارب استثنائية تقود إلى إبهار المستفيد</t>
  </si>
  <si>
    <t>23592 بند 3.2</t>
  </si>
  <si>
    <t>G-10</t>
  </si>
  <si>
    <t>إبهار المستفيد</t>
  </si>
  <si>
    <t>Customer delight</t>
  </si>
  <si>
    <t>مشاعر إيجابية ناتجة عن إحساس عميق بالتقدير أو تجاوز التوقعات أو كليهما</t>
  </si>
  <si>
    <t>23592 بند 3.5</t>
  </si>
  <si>
    <t>خاص بـ23592 — مستوى أعلى من الرضا وليس مرادفاً له</t>
  </si>
  <si>
    <t>G-11</t>
  </si>
  <si>
    <t>تجربة المستفيد</t>
  </si>
  <si>
    <t>Customer experience</t>
  </si>
  <si>
    <t>إدراك المستفيد لتفاعله مع المنظمة أو منتجاتها أو خدماتها</t>
  </si>
  <si>
    <t>23592 بند 3.6</t>
  </si>
  <si>
    <t>G-12</t>
  </si>
  <si>
    <t>التجربة الاستثنائية</t>
  </si>
  <si>
    <t>Outstanding customer experience</t>
  </si>
  <si>
    <t>تجربة أفضل بدرجة ملموسة من التجربة المعتادة</t>
  </si>
  <si>
    <t>23592 بند 3.7</t>
  </si>
  <si>
    <t>G-13</t>
  </si>
  <si>
    <t>رحلة المستفيد</t>
  </si>
  <si>
    <t>Customer journey</t>
  </si>
  <si>
    <t>سلسلة أو مجموع تجارب المستفيد عند تعامله مع المنظمة أو منتجاتها أو خدماتها</t>
  </si>
  <si>
    <t>23592 بند 3.8</t>
  </si>
  <si>
    <t>G-14</t>
  </si>
  <si>
    <t>الإشراك في الإنشاء</t>
  </si>
  <si>
    <t>Co-creation</t>
  </si>
  <si>
    <t>المشاركة الفاعلة للأطراف المعنية في تصميم الخدمة وتقديمها وابتكارها</t>
  </si>
  <si>
    <t>23592 بند 3.3</t>
  </si>
  <si>
    <t>G-15</t>
  </si>
  <si>
    <t>إشراك الموظفين</t>
  </si>
  <si>
    <t>Employee engagement</t>
  </si>
  <si>
    <t>مدى التزام الموظفين بالمنظمة وحماسهم لعملهم وبذلهم جهداً اختيارياً إضافياً</t>
  </si>
  <si>
    <t>23592 بند 3.15</t>
  </si>
  <si>
    <t>G-16</t>
  </si>
  <si>
    <t>خدمة المستفيد</t>
  </si>
  <si>
    <t>Customer service</t>
  </si>
  <si>
    <t>تفاعل المنظمة مع المستفيد على امتداد دورة حياة المنتج أو الخدمة</t>
  </si>
  <si>
    <t>10001 بند 3.6 · 10002 بند 3.5 · 10004 بند 3.4</t>
  </si>
  <si>
    <t>G-17</t>
  </si>
  <si>
    <t>تقديم الخدمة</t>
  </si>
  <si>
    <t>Service provision</t>
  </si>
  <si>
    <t>تسليم الخدمة وإدارتها</t>
  </si>
  <si>
    <t>23592 بند 3.11</t>
  </si>
  <si>
    <t>نظام تكويد الوثائق</t>
  </si>
  <si>
    <t>الصيغة: IMT-ISE-[الطبقة]-[النوع]-[الرقم التسلسلي] — مثال: IMT-ISE-CP-FRM-002 = نموذج متابعة الشكوى الداخلي</t>
  </si>
  <si>
    <t>IMT-ISE  -  XX  -  YYY  -  ###</t>
  </si>
  <si>
    <t>ثابت المنتج  ·  رمز الطبقة/الوحدة  ·  رمز نوع الوثيقة  ·  التسلسل داخل الطبقة والنوع</t>
  </si>
  <si>
    <t>أولاً: رموز الطبقات والوحدات</t>
  </si>
  <si>
    <t>الطبقة / الوحدة</t>
  </si>
  <si>
    <t>الوصف</t>
  </si>
  <si>
    <t>عدد الوثائق</t>
  </si>
  <si>
    <t>CR</t>
  </si>
  <si>
    <t>Core</t>
  </si>
  <si>
    <t>النواة — الحوكمة والوثائق التأسيسية المشتركة</t>
  </si>
  <si>
    <t>SE</t>
  </si>
  <si>
    <t>Service Excellence</t>
  </si>
  <si>
    <t>وحدة التميز في الخدمات — ISO 23592:2021</t>
  </si>
  <si>
    <t>CM</t>
  </si>
  <si>
    <t>Commitments</t>
  </si>
  <si>
    <t>وحدة الالتزامات والوعود — ISO 10001:2018</t>
  </si>
  <si>
    <t>CP</t>
  </si>
  <si>
    <t>Complaints</t>
  </si>
  <si>
    <t>وحدة الشكاوى والتغذية الراجعة — ISO 10002:2018</t>
  </si>
  <si>
    <t>CS</t>
  </si>
  <si>
    <t>Customer Satisfaction</t>
  </si>
  <si>
    <t>وحدة قياس ومراقبة الرضا — ISO 10004:2018</t>
  </si>
  <si>
    <t>SH</t>
  </si>
  <si>
    <t>Shared</t>
  </si>
  <si>
    <t>العمليات المشتركة بين وحدتين فأكثر</t>
  </si>
  <si>
    <t>DM</t>
  </si>
  <si>
    <t>Data Model</t>
  </si>
  <si>
    <t>نموذج البيانات وقواعد البيانات واللوحات</t>
  </si>
  <si>
    <t>IM</t>
  </si>
  <si>
    <t>Implementation</t>
  </si>
  <si>
    <t>التطبيق وخارطة الطريق والنضج</t>
  </si>
  <si>
    <t>ثانياً: رموز أنواع الوثائق</t>
  </si>
  <si>
    <t>النوع (EN)</t>
  </si>
  <si>
    <t>النوع (AR)</t>
  </si>
  <si>
    <t>الصيغة الغالبة</t>
  </si>
  <si>
    <t>MAN</t>
  </si>
  <si>
    <t>Manual</t>
  </si>
  <si>
    <t>دليل نظام</t>
  </si>
  <si>
    <t>POL</t>
  </si>
  <si>
    <t>Policy</t>
  </si>
  <si>
    <t>سياسة</t>
  </si>
  <si>
    <t>PRO</t>
  </si>
  <si>
    <t>Procedure</t>
  </si>
  <si>
    <t>إجراء</t>
  </si>
  <si>
    <t>MTH</t>
  </si>
  <si>
    <t>Methodology</t>
  </si>
  <si>
    <t>منهجية</t>
  </si>
  <si>
    <t>CHT</t>
  </si>
  <si>
    <t>Charter</t>
  </si>
  <si>
    <t>ميثاق</t>
  </si>
  <si>
    <t>GDE</t>
  </si>
  <si>
    <t>Guide</t>
  </si>
  <si>
    <t>دليل استخدام</t>
  </si>
  <si>
    <t>RPT</t>
  </si>
  <si>
    <t>Report template</t>
  </si>
  <si>
    <t>قالب تقرير</t>
  </si>
  <si>
    <t>TMP</t>
  </si>
  <si>
    <t>Template</t>
  </si>
  <si>
    <t>قالب عمل</t>
  </si>
  <si>
    <t>Word / Excel</t>
  </si>
  <si>
    <t>FRM</t>
  </si>
  <si>
    <t>Form</t>
  </si>
  <si>
    <t>نموذج</t>
  </si>
  <si>
    <t>Excel / Word</t>
  </si>
  <si>
    <t>REG</t>
  </si>
  <si>
    <t>Register</t>
  </si>
  <si>
    <t>سجل / قاعدة بيانات</t>
  </si>
  <si>
    <t>MTX</t>
  </si>
  <si>
    <t>Matrix</t>
  </si>
  <si>
    <t>مصفوفة</t>
  </si>
  <si>
    <t>PLN</t>
  </si>
  <si>
    <t>Plan</t>
  </si>
  <si>
    <t>خطة</t>
  </si>
  <si>
    <t>DSH</t>
  </si>
  <si>
    <t>Dashboard</t>
  </si>
  <si>
    <t>لوحة مؤشرات</t>
  </si>
  <si>
    <t>DAT</t>
  </si>
  <si>
    <t>Dataset</t>
  </si>
  <si>
    <t>حزمة بيانات تجريبية</t>
  </si>
  <si>
    <t>DOC</t>
  </si>
  <si>
    <t>Design document</t>
  </si>
  <si>
    <t>وثيقة تصميم</t>
  </si>
  <si>
    <t>PRS</t>
  </si>
  <si>
    <t>Presentation</t>
  </si>
  <si>
    <t>عرض تقديمي</t>
  </si>
  <si>
    <t>PowerPoint</t>
  </si>
  <si>
    <t>WKS</t>
  </si>
  <si>
    <t>Workshop</t>
  </si>
  <si>
    <t>ورشة عمل</t>
  </si>
  <si>
    <t>قواعد التكويد الملزمة:
١) الرمز يُطبع في ترويسة كل ملف Word وفي خلية A1 من ورقة الغلاف في كل ملف Excel وفي الشريحة الأولى من كل عرض.
٢) التسلسل يُخصَّص داخل تركيبة (الطبقة + النوع) ولا يُعاد استخدام رقم مسحوب.
٣) رقم الإصدار يُضاف بعد الرمز عند التسليم: IMT-ISE-CP-PRO-001 v1.0
٤) اسم الملف = الرمز + وصف عربي مختصر — مثال: IMT-ISE-CP-PRO-001_إجراء_إدارة_الشكاوى.docx
٥) كل وثيقة جديدة تُسجَّل أولاً في «سجل الوثائق» ثم تُنتَج — لا العكس.
٦) لا يُستخدم رمز القسم (section sign) في أي مخرج من مخرجات النظام؛ يُكتب «بند» أو «البنود» بالعربية.</t>
  </si>
  <si>
    <t>سجل الوثائق والنماذج الرئيسي — Master Document Register</t>
  </si>
  <si>
    <t>كل مخرج في المشروع مشتق من الـCrosswalk وليس من قائمة مسبقة · لا يُنتَج ملف ليس له سطر هنا</t>
  </si>
  <si>
    <t>اسم الوثيقة</t>
  </si>
  <si>
    <t>النوع</t>
  </si>
  <si>
    <t>الصيغة</t>
  </si>
  <si>
    <t>القسم</t>
  </si>
  <si>
    <t>مجال الـCrosswalk</t>
  </si>
  <si>
    <t>المرجعية (البند)</t>
  </si>
  <si>
    <t>الجهة المالكة</t>
  </si>
  <si>
    <t>الأولوية</t>
  </si>
  <si>
    <t>المرحلة</t>
  </si>
  <si>
    <t>الحالة</t>
  </si>
  <si>
    <t>IMT-ISE-CR-MAN-001</t>
  </si>
  <si>
    <t>دليل الإطار المتكامل للتميز في الخدمات ورضا المستفيد</t>
  </si>
  <si>
    <t>00 — النواة والحوكمة</t>
  </si>
  <si>
    <t>D-01..D-20</t>
  </si>
  <si>
    <t>المراجع الأربع</t>
  </si>
  <si>
    <t>إدارة التطوير المؤسسي</t>
  </si>
  <si>
    <t>عالية</t>
  </si>
  <si>
    <t>07</t>
  </si>
  <si>
    <t>لم تبدأ</t>
  </si>
  <si>
    <t>IMT-ISE-CR-POL-001</t>
  </si>
  <si>
    <t>سياسة التميز في الخدمات</t>
  </si>
  <si>
    <t>D-02, D-03</t>
  </si>
  <si>
    <t>23592 بند 7.1.1</t>
  </si>
  <si>
    <t>القيادة العليا</t>
  </si>
  <si>
    <t>IMT-ISE-CR-POL-002</t>
  </si>
  <si>
    <t>سياسة رضا المستفيد وإدارة الشكاوى</t>
  </si>
  <si>
    <t>D-02, D-11, D-12</t>
  </si>
  <si>
    <t>10002 بند 5.3</t>
  </si>
  <si>
    <t>IMT-ISE-CR-POL-003</t>
  </si>
  <si>
    <t>سياسة السرية وحماية بيانات المستفيدين</t>
  </si>
  <si>
    <t>10001 بند 4.10 · 10002 بند 4.10 · 10004 بند 4.3.9</t>
  </si>
  <si>
    <t>إدارة التحول الرقمي</t>
  </si>
  <si>
    <t>IMT-ISE-CR-CHT-001</t>
  </si>
  <si>
    <t>ميثاق المبادئ التوجيهية الموحدة (16 مبدأ)</t>
  </si>
  <si>
    <t>المبادئ في المراجع الأربع</t>
  </si>
  <si>
    <t>IMT-ISE-CR-MTX-001</t>
  </si>
  <si>
    <t>مصفوفة الأدوار والمسؤوليات (RACI)</t>
  </si>
  <si>
    <t>10002 بند 5.4 · 10004 بند 6.3</t>
  </si>
  <si>
    <t>إدارة الموارد البشرية</t>
  </si>
  <si>
    <t>08</t>
  </si>
  <si>
    <t>IMT-ISE-CR-PRO-001</t>
  </si>
  <si>
    <t>إجراء تحليل السياق والأطراف المعنية</t>
  </si>
  <si>
    <t>10001/10002/10004 بند 5.1</t>
  </si>
  <si>
    <t>إدارة التخطيط الاستراتيجي</t>
  </si>
  <si>
    <t>IMT-ISE-CR-FRM-001</t>
  </si>
  <si>
    <t>نموذج تحليل السياق (عوامل داخلية وخارجية)</t>
  </si>
  <si>
    <t>بند 5.1</t>
  </si>
  <si>
    <t>IMT-ISE-CR-FRM-002</t>
  </si>
  <si>
    <t>سجل الأطراف المعنية واحتياجاتهم وتوقعاتهم</t>
  </si>
  <si>
    <t>سجل</t>
  </si>
  <si>
    <t>بند 5.1 · 10001 بند 6.3</t>
  </si>
  <si>
    <t>IMT-ISE-CR-PRO-002</t>
  </si>
  <si>
    <t>إجراء ضبط الوثائق والسجلات</t>
  </si>
  <si>
    <t>ممارسة تشغيلية داعمة</t>
  </si>
  <si>
    <t>متوسطة</t>
  </si>
  <si>
    <t>IMT-ISE-CR-REG-001</t>
  </si>
  <si>
    <t>سجل الوثائق الرئيسي للنظام</t>
  </si>
  <si>
    <t>IMT-ISE-CR-GLS-001</t>
  </si>
  <si>
    <t>قاموس المصطلحات الموحد</t>
  </si>
  <si>
    <t>دليل</t>
  </si>
  <si>
    <t>تعريفات بند 3 في المراجع الأربع</t>
  </si>
  <si>
    <t>IMT-ISE-CR-GDE-001</t>
  </si>
  <si>
    <t>دليل استخدام النظام المتكامل</t>
  </si>
  <si>
    <t>IMT-ISE-SE-TMP-001</t>
  </si>
  <si>
    <t>قالب رؤية ورسالة واستراتيجية التميز الخدمي</t>
  </si>
  <si>
    <t>01 — القيادة والاستراتيجية</t>
  </si>
  <si>
    <t>23592 بند 7.1.1 (أ)(ب)(ج)</t>
  </si>
  <si>
    <t>IMT-ISE-SE-FRM-001</t>
  </si>
  <si>
    <t>نموذج إعلان التزام القيادة وخطة النشر</t>
  </si>
  <si>
    <t>23592 بند 7.1.2</t>
  </si>
  <si>
    <t>IMT-ISE-SE-MTX-001</t>
  </si>
  <si>
    <t>مصفوفة نشر الاستراتيجية على الإدارات</t>
  </si>
  <si>
    <t>IMT-ISE-SE-FRM-002</t>
  </si>
  <si>
    <t>نموذج تقييم مواءمة الاستراتيجية مع المبادئ السبعة</t>
  </si>
  <si>
    <t>D-03, D-06</t>
  </si>
  <si>
    <t>23592 بند 5 · بند 7.1.1</t>
  </si>
  <si>
    <t>IMT-ISE-SE-PRS-001</t>
  </si>
  <si>
    <t>عرض استراتيجية التميز في الخدمات للقيادة</t>
  </si>
  <si>
    <t>23592 بند 6 · بند 7.1</t>
  </si>
  <si>
    <t>09</t>
  </si>
  <si>
    <t>IMT-ISE-SE-WKS-001</t>
  </si>
  <si>
    <t>ورشة صياغة رؤية ورسالة التميز الخدمي</t>
  </si>
  <si>
    <t>23592 بند 7.1.1 (الممارسة 2)</t>
  </si>
  <si>
    <t>IMT-ISE-SE-PRO-001</t>
  </si>
  <si>
    <t>إجراء بناء ثقافة التميز الخدمي</t>
  </si>
  <si>
    <t>02 — الثقافة وإشراك الموظفين</t>
  </si>
  <si>
    <t>23592 بند 7.2.1</t>
  </si>
  <si>
    <t>IMT-ISE-SE-FRM-003</t>
  </si>
  <si>
    <t>استبيان إشراك الموظفين في التميز الخدمي</t>
  </si>
  <si>
    <t>23592 بند 7.2.2 · بند 3.15</t>
  </si>
  <si>
    <t>IMT-ISE-SE-FRM-004</t>
  </si>
  <si>
    <t>نموذج تقييم السلوكيات الخدمية للموظف</t>
  </si>
  <si>
    <t>23592 بند 7.2</t>
  </si>
  <si>
    <t>IMT-ISE-SE-PLN-001</t>
  </si>
  <si>
    <t>خطة التدريب والتأهيل على التميز الخدمي</t>
  </si>
  <si>
    <t>23592 بند 7.2.2 · مبدأ الكفاءة</t>
  </si>
  <si>
    <t>IMT-ISE-SE-REG-001</t>
  </si>
  <si>
    <t>سجل مبادرات التقدير والتحفيز</t>
  </si>
  <si>
    <t>منخفضة</t>
  </si>
  <si>
    <t>IMT-ISE-SE-WKS-002</t>
  </si>
  <si>
    <t>ورشة ثقافة الخدمة وتمكين الموظفين</t>
  </si>
  <si>
    <t>IMT-ISE-SE-PRO-002</t>
  </si>
  <si>
    <t>إجراء فهم احتياجات وتوقعات المستفيدين</t>
  </si>
  <si>
    <t>03 — فهم المستفيد وتصميم التجربة</t>
  </si>
  <si>
    <t>23592 بند 7.3.1 · 10004 بند 7.2</t>
  </si>
  <si>
    <t>إدارة خدمة المستفيدين</t>
  </si>
  <si>
    <t>IMT-ISE-SE-FRM-005</t>
  </si>
  <si>
    <t>نموذج شرائح المستفيدين (Personas)</t>
  </si>
  <si>
    <t>10004 بند 7.2.1</t>
  </si>
  <si>
    <t>IMT-ISE-SE-FRM-006</t>
  </si>
  <si>
    <t>نموذج جمع صوت المستفيد (Voice of Beneficiary)</t>
  </si>
  <si>
    <t>10004 بند 7.2.2 (الملحق C)</t>
  </si>
  <si>
    <t>IMT-ISE-SE-MTX-002</t>
  </si>
  <si>
    <t>مصفوفة التوقعات مقابل الخصائص الخدمية</t>
  </si>
  <si>
    <t>D-07, D-15</t>
  </si>
  <si>
    <t>10004 بند 7.3.1</t>
  </si>
  <si>
    <t>IMT-ISE-SE-PRO-003</t>
  </si>
  <si>
    <t>إجراء تصميم وتجديد تجربة المستفيد</t>
  </si>
  <si>
    <t>23592 بند 7.3.2</t>
  </si>
  <si>
    <t>IMT-ISE-SE-TMP-002</t>
  </si>
  <si>
    <t>قالب خريطة رحلة المستفيد</t>
  </si>
  <si>
    <t>23592 بند 3.8 · بند 7.3.2</t>
  </si>
  <si>
    <t>IMT-ISE-SE-FRM-007</t>
  </si>
  <si>
    <t>نموذج بيانات رحلة المستفيد ونقاط الألم</t>
  </si>
  <si>
    <t>IMT-ISE-SE-FRM-008</t>
  </si>
  <si>
    <t>نموذج تصميم نقاط التماس (Touchpoints)</t>
  </si>
  <si>
    <t>23592 بند 4 · بند 7.3.2</t>
  </si>
  <si>
    <t>IMT-ISE-SE-WKS-003</t>
  </si>
  <si>
    <t>ورشة تصميم رحلة المستفيد</t>
  </si>
  <si>
    <t>IMT-ISE-SE-PRO-004</t>
  </si>
  <si>
    <t>إجراء إدارة الابتكار الخدمي</t>
  </si>
  <si>
    <t>23592 بند 7.3.3</t>
  </si>
  <si>
    <t>IMT-ISE-SE-REG-002</t>
  </si>
  <si>
    <t>سجل أفكار ومبادرات الابتكار الخدمي</t>
  </si>
  <si>
    <t>IMT-ISE-SE-FRM-009</t>
  </si>
  <si>
    <t>نموذج فرز وتقييم فكرة ابتكارية</t>
  </si>
  <si>
    <t>IMT-ISE-SE-PRO-005</t>
  </si>
  <si>
    <t>إجراء إدارة العمليات الخدمية والهيكل التنظيمي</t>
  </si>
  <si>
    <t>04 — التميز التشغيلي</t>
  </si>
  <si>
    <t>D-04, D-08</t>
  </si>
  <si>
    <t>23592 بند 7.4.1</t>
  </si>
  <si>
    <t>IMT-ISE-SE-REG-003</t>
  </si>
  <si>
    <t>سجل الخدمات (Service Register)</t>
  </si>
  <si>
    <t>IMT-ISE-SE-FRM-010</t>
  </si>
  <si>
    <t>بطاقة وصف الخدمة (Service Profile)</t>
  </si>
  <si>
    <t>IMT-ISE-SE-MTX-003</t>
  </si>
  <si>
    <t>مصفوفة الخدمات × قنوات التقديم</t>
  </si>
  <si>
    <t>D-08, D-13</t>
  </si>
  <si>
    <t>23592 بند 5 (و) توظيف التقنية</t>
  </si>
  <si>
    <t>IMT-ISE-SE-FRM-011</t>
  </si>
  <si>
    <t>نموذج قياس نضج التميز الخدمي (4 أبعاد / 9 عناصر)</t>
  </si>
  <si>
    <t>D-03..D-09</t>
  </si>
  <si>
    <t>23592 بند 6 · بند 7</t>
  </si>
  <si>
    <t>IMT-ISE-SE-DSH-001</t>
  </si>
  <si>
    <t>لوحة نضج التميز الخدمي</t>
  </si>
  <si>
    <t>D-15, D-17</t>
  </si>
  <si>
    <t>23592 بند 7.4.2</t>
  </si>
  <si>
    <t>IMT-ISE-CM-PRO-001</t>
  </si>
  <si>
    <t>إجراء إعداد وتطبيق ميثاق التزامات المستفيد</t>
  </si>
  <si>
    <t>05 — وحدة الالتزامات (10001)</t>
  </si>
  <si>
    <t>10001 بند 6 · بند 7</t>
  </si>
  <si>
    <t>IMT-ISE-CM-CHT-001</t>
  </si>
  <si>
    <t>ميثاق التزامات المستفيد (Beneficiary Charter)</t>
  </si>
  <si>
    <t>10001 بند 6.4 (الملحقان A وH)</t>
  </si>
  <si>
    <t>IMT-ISE-CM-FRM-001</t>
  </si>
  <si>
    <t>نموذج تحديد أهداف الميثاق</t>
  </si>
  <si>
    <t>D-03, D-10</t>
  </si>
  <si>
    <t>10001 بند 6.1</t>
  </si>
  <si>
    <t>IMT-ISE-CM-FRM-002</t>
  </si>
  <si>
    <t>نموذج جمع وتقييم المعلومات ومدخلات الأطراف المعنية</t>
  </si>
  <si>
    <t>D-07, D-10</t>
  </si>
  <si>
    <t>10001 بند 6.2 · بند 6.3 (الملحق E)</t>
  </si>
  <si>
    <t>IMT-ISE-CM-FRM-003</t>
  </si>
  <si>
    <t>بطاقة صياغة التزام خدمي</t>
  </si>
  <si>
    <t>10001 بند 6.4</t>
  </si>
  <si>
    <t>IMT-ISE-CM-REG-001</t>
  </si>
  <si>
    <t>سجل الالتزامات والوعود الخدمية</t>
  </si>
  <si>
    <t>10001 بند 6.4 · بند 7</t>
  </si>
  <si>
    <t>IMT-ISE-CM-MTX-001</t>
  </si>
  <si>
    <t>مصفوفة مؤشرات أداء الالتزامات</t>
  </si>
  <si>
    <t>D-10, D-15</t>
  </si>
  <si>
    <t>10001 بند 6.5</t>
  </si>
  <si>
    <t>إدارة الأداء المؤسسي</t>
  </si>
  <si>
    <t>IMT-ISE-CM-PLN-001</t>
  </si>
  <si>
    <t>خطة التواصل الداخلي والخارجي بالالتزامات</t>
  </si>
  <si>
    <t>10001 بند 6.7 (الملحق I)</t>
  </si>
  <si>
    <t>الاتصال المؤسسي</t>
  </si>
  <si>
    <t>IMT-ISE-CM-FRM-004</t>
  </si>
  <si>
    <t>نموذج تقييم أداء الالتزام ومستوى الوفاء به</t>
  </si>
  <si>
    <t>10001 بند 8.2</t>
  </si>
  <si>
    <t>IMT-ISE-CM-FRM-005</t>
  </si>
  <si>
    <t>نموذج مراجعة الميثاق وإطاره</t>
  </si>
  <si>
    <t>10001 بند 8.4</t>
  </si>
  <si>
    <t>IMT-ISE-CM-DSH-001</t>
  </si>
  <si>
    <t>لوحة الالتزامات (Commitments Dashboard)</t>
  </si>
  <si>
    <t>10001 بند 6.5 · بند 8.2</t>
  </si>
  <si>
    <t>IMT-ISE-CM-PRS-001</t>
  </si>
  <si>
    <t>عرض التوعية بميثاق المستفيد</t>
  </si>
  <si>
    <t>10001 بند 6.7 · بند 7</t>
  </si>
  <si>
    <t>IMT-ISE-CP-POL-001</t>
  </si>
  <si>
    <t>سياسة إدارة الشكاوى</t>
  </si>
  <si>
    <t>06 — وحدة الشكاوى (10002)</t>
  </si>
  <si>
    <t>D-02, D-11</t>
  </si>
  <si>
    <t>IMT-ISE-CP-PRO-001</t>
  </si>
  <si>
    <t>إجراء إدارة الشكاوى</t>
  </si>
  <si>
    <t>10002 البنود 7.1–7.9</t>
  </si>
  <si>
    <t>IMT-ISE-CP-FRM-001</t>
  </si>
  <si>
    <t>نموذج تقديم شكوى (للمستفيد)</t>
  </si>
  <si>
    <t>10002 بند 7.2 (الملحق C)</t>
  </si>
  <si>
    <t>IMT-ISE-CP-FRM-002</t>
  </si>
  <si>
    <t>نموذج متابعة الشكوى الداخلي</t>
  </si>
  <si>
    <t>10002 بند 7.3 (الملحق F)</t>
  </si>
  <si>
    <t>IMT-ISE-CP-REG-001</t>
  </si>
  <si>
    <t>سجل الشكاوى الرئيسي</t>
  </si>
  <si>
    <t>10002 بند 7.3</t>
  </si>
  <si>
    <t>IMT-ISE-CP-TMP-001</t>
  </si>
  <si>
    <t>مصفوفة تصنيف وتقييم الشكاوى (الخطورة والأولوية)</t>
  </si>
  <si>
    <t>10002 بند 7.5</t>
  </si>
  <si>
    <t>IMT-ISE-CP-FRM-003</t>
  </si>
  <si>
    <t>نموذج التحقيق في الشكوى</t>
  </si>
  <si>
    <t>10002 بند 7.6</t>
  </si>
  <si>
    <t>IMT-ISE-CP-TMP-002</t>
  </si>
  <si>
    <t>قوالب الردود على الشكاوى</t>
  </si>
  <si>
    <t>D-11, D-13</t>
  </si>
  <si>
    <t>10002 بند 7.7 · بند 7.8 (الملحق G)</t>
  </si>
  <si>
    <t>IMT-ISE-CP-FRM-004</t>
  </si>
  <si>
    <t>نموذج تصعيد الشكوى</t>
  </si>
  <si>
    <t>10002 (الملحق H)</t>
  </si>
  <si>
    <t>IMT-ISE-CP-FRM-005</t>
  </si>
  <si>
    <t>نموذج تحليل الأسباب الجذرية (RCA)</t>
  </si>
  <si>
    <t>D-16, D-19</t>
  </si>
  <si>
    <t>10002 بند 8.2</t>
  </si>
  <si>
    <t>IMT-ISE-CP-FRM-006</t>
  </si>
  <si>
    <t>نموذج الإجراء التصحيحي وقياس فعاليته</t>
  </si>
  <si>
    <t>10002 بند 8.2 · بند 8.7</t>
  </si>
  <si>
    <t>IMT-ISE-CP-FRM-007</t>
  </si>
  <si>
    <t>نموذج إغلاق الشكوى وقياس رضا مقدّمها</t>
  </si>
  <si>
    <t>D-11, D-12</t>
  </si>
  <si>
    <t>10002 بند 7.9 · بند 8.3</t>
  </si>
  <si>
    <t>IMT-ISE-CP-MTX-001</t>
  </si>
  <si>
    <t>مصفوفة مؤشرات أداء الشكاوى</t>
  </si>
  <si>
    <t>10002 بند 8.2 (الملحق I)</t>
  </si>
  <si>
    <t>IMT-ISE-CP-FRM-008</t>
  </si>
  <si>
    <t>قائمة تدقيق عملية إدارة الشكاوى</t>
  </si>
  <si>
    <t>10002 بند 8.5 (الملحق J)</t>
  </si>
  <si>
    <t>إدارة المراجعة الداخلية</t>
  </si>
  <si>
    <t>IMT-ISE-CP-DSH-001</t>
  </si>
  <si>
    <t>لوحة تحليلات الشكاوى</t>
  </si>
  <si>
    <t>IMT-ISE-CP-PRS-001</t>
  </si>
  <si>
    <t>عرض تدريب موظفي خدمة المستفيدين على التعامل مع الشكاوى</t>
  </si>
  <si>
    <t>10002 بند 4.14 · بند 6.4</t>
  </si>
  <si>
    <t>IMT-ISE-CP-WKS-001</t>
  </si>
  <si>
    <t>ورشة تحليل الشكاوى وتحسين الخدمة</t>
  </si>
  <si>
    <t>IMT-ISE-CS-MTH-001</t>
  </si>
  <si>
    <t>منهجية مراقبة وقياس رضا المستفيد</t>
  </si>
  <si>
    <t>07 — وحدة قياس الرضا (10004)</t>
  </si>
  <si>
    <t>10004 بند 6 · بند 7</t>
  </si>
  <si>
    <t>IMT-ISE-CS-PRO-001</t>
  </si>
  <si>
    <t>إجراء قياس رضا المستفيد</t>
  </si>
  <si>
    <t>10004 البنود 7.1–7.6</t>
  </si>
  <si>
    <t>IMT-ISE-CS-FRM-001</t>
  </si>
  <si>
    <t>نموذج تحديد المستفيدين وشرائحهم</t>
  </si>
  <si>
    <t>D-07, D-12</t>
  </si>
  <si>
    <t>IMT-ISE-CS-FRM-002</t>
  </si>
  <si>
    <t>نموذج تحديد التوقعات وخصائص الرضا</t>
  </si>
  <si>
    <t>10004 بند 7.2.2 · بند 7.3.1 (الملحق C)</t>
  </si>
  <si>
    <t>IMT-ISE-CS-REG-001</t>
  </si>
  <si>
    <t>سجل المؤشرات غير المباشرة للرضا</t>
  </si>
  <si>
    <t>D-12, D-16</t>
  </si>
  <si>
    <t>10004 بند 7.3.2</t>
  </si>
  <si>
    <t>IMT-ISE-CS-TMP-001</t>
  </si>
  <si>
    <t>بنك أسئلة استبيانات الرضا (CSAT / NPS / CES)</t>
  </si>
  <si>
    <t>10004 بند 7.3.3 (الملحق D)</t>
  </si>
  <si>
    <t>IMT-ISE-CS-PLN-001</t>
  </si>
  <si>
    <t>خطة جمع البيانات (العينة والقناة والتكرار)</t>
  </si>
  <si>
    <t>10004 بند 6.2 · بند 7.3.4</t>
  </si>
  <si>
    <t>IMT-ISE-CS-REG-002</t>
  </si>
  <si>
    <t>قاعدة بيانات استجابات استبيانات الرضا</t>
  </si>
  <si>
    <t>10004 بند 7.3.4</t>
  </si>
  <si>
    <t>IMT-ISE-CS-FRM-003</t>
  </si>
  <si>
    <t>نموذج تحضير وتنقية البيانات للتحليل</t>
  </si>
  <si>
    <t>10004 بند 7.4.2</t>
  </si>
  <si>
    <t>IMT-ISE-CS-TMP-002</t>
  </si>
  <si>
    <t>قالب تحليل بيانات الرضا (الاتجاه والفجوة والأهمية-الأداء)</t>
  </si>
  <si>
    <t>10004 بند 7.4.3 · بند 7.4.4 (الملحق E)</t>
  </si>
  <si>
    <t>IMT-ISE-CS-FRM-004</t>
  </si>
  <si>
    <t>نموذج التحقق من صحة التحليل</t>
  </si>
  <si>
    <t>10004 بند 7.4.5</t>
  </si>
  <si>
    <t>IMT-ISE-CS-RPT-001</t>
  </si>
  <si>
    <t>قالب تقرير نتائج الرضا والتوصيات</t>
  </si>
  <si>
    <t>D-16, D-13</t>
  </si>
  <si>
    <t>10004 بند 7.4.6 · بند 7.5</t>
  </si>
  <si>
    <t>IMT-ISE-CS-FRM-005</t>
  </si>
  <si>
    <t>نموذج مراقبة الإجراءات المتخذة وقياس فعاليتها</t>
  </si>
  <si>
    <t>D-17, D-19</t>
  </si>
  <si>
    <t>10004 بند 7.6.4 · بند 7.6.5</t>
  </si>
  <si>
    <t>IMT-ISE-CS-DSH-001</t>
  </si>
  <si>
    <t>لوحة رضا المستفيدين</t>
  </si>
  <si>
    <t>10004 بند 7.5</t>
  </si>
  <si>
    <t>IMT-ISE-CS-WKS-001</t>
  </si>
  <si>
    <t>ورشة مراجعة نتائج الرضا وتحديد أولويات التحسين</t>
  </si>
  <si>
    <t>10004 بند 7.6 (الملحق F)</t>
  </si>
  <si>
    <t>IMT-ISE-SH-PRO-001</t>
  </si>
  <si>
    <t>إجراء التواصل مع المستفيدين والأطراف المعنية</t>
  </si>
  <si>
    <t>08 — العمليات المشتركة</t>
  </si>
  <si>
    <t>10001 بند 6.7 · 10002 بند 7.1 · 10004 بند 7.5</t>
  </si>
  <si>
    <t>IMT-ISE-SH-MTX-001</t>
  </si>
  <si>
    <t>مصفوفة التواصل (جمهور × رسالة × قناة × تكرار)</t>
  </si>
  <si>
    <t>10001 (الملحق I)</t>
  </si>
  <si>
    <t>IMT-ISE-SH-PRO-002</t>
  </si>
  <si>
    <t>إجراء إدارة الأداء والمؤشرات</t>
  </si>
  <si>
    <t>10001 بند 6.5 · 10002 بند 8.2 · 10004 بند 7.3</t>
  </si>
  <si>
    <t>IMT-ISE-SH-REG-001</t>
  </si>
  <si>
    <t>سجل مؤشرات الأداء الموحد (KPI Register)</t>
  </si>
  <si>
    <t>IMT-ISE-SH-PRO-003</t>
  </si>
  <si>
    <t>إجراء تحليل البيانات واستخلاص الرؤى</t>
  </si>
  <si>
    <t>10004 بند 7.4 · 10002 بند 8.2</t>
  </si>
  <si>
    <t>IMT-ISE-SH-TMP-001</t>
  </si>
  <si>
    <t>قالب التحليل المشترك (شكوى ↔ رضا ↔ التزام)</t>
  </si>
  <si>
    <t>10002 المقدمة 0.3 · 10004 بند 7.3.2</t>
  </si>
  <si>
    <t>IMT-ISE-SH-PRO-004</t>
  </si>
  <si>
    <t>إجراء المراقبة والتدقيق الداخلي للنظام المتكامل</t>
  </si>
  <si>
    <t>10002 بند 8.4 · بند 8.5 · 10004 بند 7.6</t>
  </si>
  <si>
    <t>IMT-ISE-SH-FRM-001</t>
  </si>
  <si>
    <t>قائمة تدقيق النظام المتكامل</t>
  </si>
  <si>
    <t>IMT-ISE-SH-PRO-005</t>
  </si>
  <si>
    <t>إجراء مراجعة الإدارة المتكاملة</t>
  </si>
  <si>
    <t>10001 بند 8.4 · 10002 بند 8.6 · 10004 بند 8</t>
  </si>
  <si>
    <t>IMT-ISE-SH-TMP-002</t>
  </si>
  <si>
    <t>قالب محضر ومدخلات ومخرجات مراجعة الإدارة</t>
  </si>
  <si>
    <t>10002 بند 8.6</t>
  </si>
  <si>
    <t>IMT-ISE-SH-PRS-001</t>
  </si>
  <si>
    <t>عرض مراجعة الإدارة التنفيذية</t>
  </si>
  <si>
    <t>IMT-ISE-SH-PRO-006</t>
  </si>
  <si>
    <t>إجراء التحسين المستمر</t>
  </si>
  <si>
    <t>10001 بند 8.5 · 10002 بند 8.7 · 10004 بند 8</t>
  </si>
  <si>
    <t>IMT-ISE-SH-REG-002</t>
  </si>
  <si>
    <t>سجل فرص التحسين والمبادرات</t>
  </si>
  <si>
    <t>IMT-ISE-DM-DOC-001</t>
  </si>
  <si>
    <t>وثيقة نموذج البيانات الرئيسي (Master Data Model)</t>
  </si>
  <si>
    <t>09 — نموذج البيانات والتحليلات</t>
  </si>
  <si>
    <t>10004 بند 7.3 · 10002 بند 7.3</t>
  </si>
  <si>
    <t>05</t>
  </si>
  <si>
    <t>IMT-ISE-DM-REG-001</t>
  </si>
  <si>
    <t>قاعدة بيانات المستفيدين</t>
  </si>
  <si>
    <t>IMT-ISE-DM-REG-002</t>
  </si>
  <si>
    <t>قاعدة بيانات الخدمات والقنوات والفروع</t>
  </si>
  <si>
    <t>IMT-ISE-DM-REG-003</t>
  </si>
  <si>
    <t>جداول القيم المرجعية (Lookups) لكل النظام</t>
  </si>
  <si>
    <t>IMT-ISE-DM-MTX-001</t>
  </si>
  <si>
    <t>مصفوفة التتبع (Traceability Matrix)</t>
  </si>
  <si>
    <t>D-01..D-21</t>
  </si>
  <si>
    <t>IMT-ISE-DM-DSH-001</t>
  </si>
  <si>
    <t>اللوحة التنفيذية المتكاملة</t>
  </si>
  <si>
    <t>D-15, D-16, D-18</t>
  </si>
  <si>
    <t>23592 بند 4 (سلسلة الأثر)</t>
  </si>
  <si>
    <t>IMT-ISE-DM-DAT-001</t>
  </si>
  <si>
    <t>حزمة البيانات التجريبية — أمانة محافظة الريادة</t>
  </si>
  <si>
    <t>بيانات افتراضية بالكامل</t>
  </si>
  <si>
    <t>IMT-ISE-IM-FRM-001</t>
  </si>
  <si>
    <t>نموذج تقييم الفجوة الأولي</t>
  </si>
  <si>
    <t>10 — التطبيق والنضج</t>
  </si>
  <si>
    <t>IMT-ISE-IM-PLN-001</t>
  </si>
  <si>
    <t>خارطة طريق التطبيق (Implementation Roadmap)</t>
  </si>
  <si>
    <t>IMT-ISE-IM-FRM-002</t>
  </si>
  <si>
    <t>نموذج نضج النظام المتكامل (5 مستويات)</t>
  </si>
  <si>
    <t>23592 المقدمة والشكل 1 (هرم التميز)</t>
  </si>
  <si>
    <t>IMT-ISE-IM-RPT-001</t>
  </si>
  <si>
    <t>قالب التقرير السنوي لتجربة المستفيد</t>
  </si>
  <si>
    <t>D-16, D-18</t>
  </si>
  <si>
    <t>IMT-ISE-IM-GDE-001</t>
  </si>
  <si>
    <t>دليل تخصيص النظام للجهة</t>
  </si>
  <si>
    <t>IMT-ISE-IM-PRS-001</t>
  </si>
  <si>
    <t>العرض التنفيذي لإطلاق النظام</t>
  </si>
  <si>
    <t>ملخص سجل الوثائق — محسوب تلقائياً</t>
  </si>
  <si>
    <t>كل الأرقام في هذه الورقة معادلات تقرأ من ورقة «سجل الوثائق» وتتحدث تلقائياً عند أي إضافة</t>
  </si>
  <si>
    <t>إجمالي الوثائق المخطط إنتاجها</t>
  </si>
  <si>
    <t>مشتقة بالكامل من مجالات الـCrosswalk</t>
  </si>
  <si>
    <t>التوزيع حسب الصيغة</t>
  </si>
  <si>
    <t>العدد</t>
  </si>
  <si>
    <t>النسبة</t>
  </si>
  <si>
    <t>ملاحظة</t>
  </si>
  <si>
    <t>السياسات والإجراءات والمنهجيات والمواثيق والقوالب</t>
  </si>
  <si>
    <t>قواعد البيانات والمصفوفات والنماذج واللوحات</t>
  </si>
  <si>
    <t>العروض القيادية وورش العمل ومواد التوعية</t>
  </si>
  <si>
    <t>الإجمالي</t>
  </si>
  <si>
    <t>التوزيع حسب القسم</t>
  </si>
  <si>
    <t>التوزيع حسب الأولوية</t>
  </si>
  <si>
    <t>تُنتَج في الدفعة الأولى</t>
  </si>
  <si>
    <t>الدفعة الثانية</t>
  </si>
  <si>
    <t>الدفعة الثالثة</t>
  </si>
  <si>
    <t>التوزيع حسب المرحلة المنتجة</t>
  </si>
  <si>
    <t>نموذج البيانات</t>
  </si>
  <si>
    <t>وثائق Word</t>
  </si>
  <si>
    <t>نظام Excel</t>
  </si>
  <si>
    <t>عروض PowerPoint</t>
  </si>
  <si>
    <t>التشغيل التجريبي</t>
  </si>
  <si>
    <t>ضبط الجودة النهائي</t>
  </si>
  <si>
    <t>خطة المراحل الاثنتي عشرة</t>
  </si>
  <si>
    <t>لا تبدأ مرحلة قبل اعتماد مخرج المرحلة السابقة — وكل مخرج يُراجَع مع مالك المشروع قبل الانتقال</t>
  </si>
  <si>
    <t>Phase</t>
  </si>
  <si>
    <t>المخرج</t>
  </si>
  <si>
    <t>الفهم والتحليل</t>
  </si>
  <si>
    <t>Understand &amp; Analyze</t>
  </si>
  <si>
    <t>دراسة المواد المرفقة واستخراج البنية الفعلية لكل مواصفة وحدود المادة المتاحة</t>
  </si>
  <si>
    <t>وثيقة تحليل + سجل التحقق</t>
  </si>
  <si>
    <t>مكتملة</t>
  </si>
  <si>
    <t>المصفوفة البينية</t>
  </si>
  <si>
    <t>Crosswalk</t>
  </si>
  <si>
    <t>بناء مصفوفة المجالات × المواصفات وقرار التكامل واختبار الدمج لكل مجال</t>
  </si>
  <si>
    <t>Crosswalk (21 مجالاً) + روابط التكامل الموثقة</t>
  </si>
  <si>
    <t>المعمارية</t>
  </si>
  <si>
    <t>Architecture</t>
  </si>
  <si>
    <t>تصميم الطبقات الخمس وقواعد الترابط بين النواة والوحدات</t>
  </si>
  <si>
    <t>وثيقة المعمارية + سجل القرارات المعمارية</t>
  </si>
  <si>
    <t>قيد التنفيذ</t>
  </si>
  <si>
    <t>04</t>
  </si>
  <si>
    <t>خريطة العمليات</t>
  </si>
  <si>
    <t>Process Map</t>
  </si>
  <si>
    <t>تحديد العمليات والمالكين والمدخلات والمخرجات ونقاط التسليم</t>
  </si>
  <si>
    <t>خريطة عمليات + مصفوفة RACI</t>
  </si>
  <si>
    <t>تعريف الكيانات والحقول والعلاقات والمفاتيح وجداول القيم المرجعية</t>
  </si>
  <si>
    <t>وثيقة نموذج البيانات + جداول Lookups</t>
  </si>
  <si>
    <t>كتالوج الأدوات</t>
  </si>
  <si>
    <t>Tool Catalogue</t>
  </si>
  <si>
    <t>اعتماد سجل الوثائق النهائي وأولوياته وتوزيعه على الصيغ</t>
  </si>
  <si>
    <t>سجل الوثائق الرئيسي المعتمد</t>
  </si>
  <si>
    <t>Word System</t>
  </si>
  <si>
    <t>إنتاج السياسات والإجراءات والمنهجيات والمواثيق والقوالب</t>
  </si>
  <si>
    <t>حزمة Word</t>
  </si>
  <si>
    <t>Excel System</t>
  </si>
  <si>
    <t>بناء قواعد البيانات والمعادلات والمؤشرات واللوحات والتحقق من المدخلات</t>
  </si>
  <si>
    <t>حزمة Excel التفاعلية</t>
  </si>
  <si>
    <t>PowerPoint Toolkit</t>
  </si>
  <si>
    <t>إنتاج العروض وورش العمل ومواد التوعية والعرض التنفيذي</t>
  </si>
  <si>
    <t>حزمة PowerPoint</t>
  </si>
  <si>
    <t>اختبار الترابط</t>
  </si>
  <si>
    <t>Integration Testing</t>
  </si>
  <si>
    <t>التحقق من تدفق البيانات بين الملفات وسلامة المعادلات والمراجع</t>
  </si>
  <si>
    <t>تقرير اختبار الترابط</t>
  </si>
  <si>
    <t>Demo Run</t>
  </si>
  <si>
    <t>تشغيل النظام كاملاً على بيانات أمانة محافظة الريادة الافتراضية</t>
  </si>
  <si>
    <t>حزمة البيانات التجريبية + اللوحات ممتلئة</t>
  </si>
  <si>
    <t>Final QA</t>
  </si>
  <si>
    <t>مراجعة شاملة للاتساق والتكويد والمرجعية والهوية البصرية قبل الإصدار</t>
  </si>
  <si>
    <t>تقرير الجودة + الحزمة النهائية</t>
  </si>
  <si>
    <t>سجل بنود تحتاج تحققاً من النص الكامل</t>
  </si>
  <si>
    <t>النسخ المرفقة من المواصفات نسخ معاينة (Preview): الفهارس والمقدمات وأوائل البنود فقط — وهذا سجل بكل ما بُني على عنوان فهرس دون نص</t>
  </si>
  <si>
    <t>المرجعية</t>
  </si>
  <si>
    <t>ما هو غير متاح</t>
  </si>
  <si>
    <t>الأثر على العمل الحالي</t>
  </si>
  <si>
    <t>الإجراء المطلوب</t>
  </si>
  <si>
    <t>الخطورة</t>
  </si>
  <si>
    <t>V-01</t>
  </si>
  <si>
    <t>بند 7.1.2 (بقية البند) · بند 7.2 · بند 7.3 · بند 7.4 كاملة (الصفحات 6–21)</t>
  </si>
  <si>
    <t>النسخة المرفقة Preview تتوقف عند بداية بند 7.1.2</t>
  </si>
  <si>
    <t>يجب التحقق من كل بند تفصيلي في الأبعاد الثلاثة الأخرى قبل صياغة الإجراءات النهائية</t>
  </si>
  <si>
    <t>حرج</t>
  </si>
  <si>
    <t>V-02</t>
  </si>
  <si>
    <t>نص الأبعاد الأربعة والعناصر التسعة تفصيلياً</t>
  </si>
  <si>
    <t>الفهرس والشكل 3 متاحان — النص التفصيلي غير متاح</t>
  </si>
  <si>
    <t>الاعتماد الحالي على العناوين فقط؛ الصياغة التفصيلية موسومة كمقترح تشغيلي</t>
  </si>
  <si>
    <t>V-03</t>
  </si>
  <si>
    <t>بند 5.2 · بند 5.3 · بند 6 · بند 7 · بند 8 كاملة + الملاحق A–I</t>
  </si>
  <si>
    <t>المتاح: البنود 4.1–4.13 كاملة ثم بندان فقط من بند 5.1</t>
  </si>
  <si>
    <t>بنية الأدوات مبنية على عناوين الفهرس؛ المحتوى التفصيلي يحتاج تحققاً</t>
  </si>
  <si>
    <t>V-04</t>
  </si>
  <si>
    <t>بند 5.4.2 وما بعده · بند 6 · بند 7 · بند 8 + الملاحق A–J</t>
  </si>
  <si>
    <t>النسخة المرفقة تتوقف عند بند 5.4.1</t>
  </si>
  <si>
    <t>خطوات دورة الشكوى مأخوذة من عناوين البنود 7.1–7.9 في الفهرس</t>
  </si>
  <si>
    <t>V-05</t>
  </si>
  <si>
    <t>بند 5.2 · بند 6 · بند 7 · بند 8 + الملاحق A–F</t>
  </si>
  <si>
    <t>المتاح: البنود 4.3.1–4.3.14 كاملة ثم بند واحد من بند 5.1</t>
  </si>
  <si>
    <t>بنية القياس مأخوذة من الفهرس التفصيلي (وهو مفصّل حتى المستوى الثالث)</t>
  </si>
  <si>
    <t>متوسط</t>
  </si>
  <si>
    <t>V-06</t>
  </si>
  <si>
    <t>الملاحق البينية</t>
  </si>
  <si>
    <t>10001 الملحق B · 10002 الملحق A · 10004 الملحق A</t>
  </si>
  <si>
    <t>العناوين متاحة والمحتوى غير متاح</t>
  </si>
  <si>
    <t>هذه الملاحق هي المصدر الرسمي لمصفوفة التكامل؛ يجب مقارنتها بالـCrosswalk عند توفرها</t>
  </si>
  <si>
    <t>V-07</t>
  </si>
  <si>
    <t>ISO 10003:2018</t>
  </si>
  <si>
    <t>المواصفة كاملة</t>
  </si>
  <si>
    <t>غير مضمّنة في نطاق المشروع</t>
  </si>
  <si>
    <t>المجال D-21 (تسوية النزاعات الخارجية) موسوم خارج النطاق مع نقطة ربط موثقة</t>
  </si>
  <si>
    <t>معلوم ومقبول</t>
  </si>
  <si>
    <t>V-08</t>
  </si>
  <si>
    <t>ISO/TS 24082 · ISO/TS 23686</t>
  </si>
  <si>
    <t>المواصفتان كاملتان</t>
  </si>
  <si>
    <t>مذكورتان في مقدمة 23592 كوثيقتين قيد الإعداد وقتها</t>
  </si>
  <si>
    <t>مساران للتوسعة المستقبلية — لا يُبنى عليهما أي محتوى حالياً</t>
  </si>
  <si>
    <t>للعلم</t>
  </si>
  <si>
    <t>V-09</t>
  </si>
  <si>
    <t>الطبقة الحكومية السعودية</t>
  </si>
  <si>
    <t>الأطر والأدلة الوطنية لتجربة المتعامل والخدمات البلدية</t>
  </si>
  <si>
    <t>لم تُزوَّد أي مصادر رسمية في هذه الجلسة</t>
  </si>
  <si>
    <t>كل عنصر في عمود «الربط بالإطار الحكومي» موسوم «يحتاج تحققاً من المصدر الرسمي» ولا يُذكر رقم أو مؤشر محدد</t>
  </si>
  <si>
    <t>V-10</t>
  </si>
  <si>
    <t>مصطلح IMS</t>
  </si>
  <si>
    <t>المراجع الأربع ليست مواصفات متطلبات نظام إداري قابلة للشهادة مثل ISO 9001</t>
  </si>
  <si>
    <t>يُمنع تسويق المنتج كـ«شهادة نظام إداري متكامل»؛ التسمية المعتمدة: إطار متكامل مبني على المراجع الأربع</t>
  </si>
  <si>
    <t>إلزامي</t>
  </si>
  <si>
    <t>سجل القرارات المعمارية — Architecture Decision Records</t>
  </si>
  <si>
    <t>كل قرار يُوثَّق مع البديل المرفوض وسنده، حتى يمكن مراجعته لاحقاً دون إعادة النقاش من الصفر</t>
  </si>
  <si>
    <t>القرار</t>
  </si>
  <si>
    <t>البديل المرفوض</t>
  </si>
  <si>
    <t>القرار المعتمد</t>
  </si>
  <si>
    <t>السند</t>
  </si>
  <si>
    <t>ADR-01</t>
  </si>
  <si>
    <t>النواة + الوحدات بدلاً من أربعة أنظمة</t>
  </si>
  <si>
    <t>كل مواصفة تُبنى كنظام مستقل ثم تُجمع في مجلد</t>
  </si>
  <si>
    <t>نواة واحدة (حوكمة + بيانات + مبادئ + مراجعة + تحسين) مع خمس وحدات تشغيلية</t>
  </si>
  <si>
    <t>ISO 23592 يضع «إدارة التغذية الراجعة» (ISO 10002) داخل المستوى 2 من هرمه ذاته — أي أن التكامل منصوص عليه لا مفترضاً</t>
  </si>
  <si>
    <t>معتمد</t>
  </si>
  <si>
    <t>ADR-02</t>
  </si>
  <si>
    <t>المرجعية العليا للمعمارية</t>
  </si>
  <si>
    <t>اعتبار المراجع الأربع في مستوى واحد</t>
  </si>
  <si>
    <t>ISO 23592 طبقة استراتيجية/قدراتية · عائلة 100xx طبقة عمليات تشغيلية</t>
  </si>
  <si>
    <t>23592 نموذج قدرات (4 أبعاد/9 عناصر) بلا عمود فقري PDCA؛ بينما 10001/10002/10004 تشترك في عمود فقري متطابق: سياق ← إطار ← تخطيط وتصميم ← تشغيل ← صيانة وتحسين</t>
  </si>
  <si>
    <t>ADR-03</t>
  </si>
  <si>
    <t>مبدأ الدمج</t>
  </si>
  <si>
    <t>دمج الموضوعات المتشابهة في الاسم</t>
  </si>
  <si>
    <t>الدمج فقط إذا أمكن تنفيذ النشاط كعملية تشغيلية واحدة دون فقدان غرض أي مرجعية</t>
  </si>
  <si>
    <t>تعليمات مالك المشروع (بند 21 من الـBrief) — «تكامل العمليات ≠ دمج المواصفات»</t>
  </si>
  <si>
    <t>ADR-04</t>
  </si>
  <si>
    <t>المصطلحات</t>
  </si>
  <si>
    <t>استخدام مصطلحات كل مواصفة كما هي</t>
  </si>
  <si>
    <t>قاموس موحد واحد؛ «العميل» = «المستفيد» في كل النظام</t>
  </si>
  <si>
    <t>تعريفات Customer / Satisfaction / Complaint / Feedback / Interested party متطابقة نصياً بين المراجع الثلاث 100xx (مشتقة من ISO 9000:2015)؛ أما 23592 فلا يعرّف الشكوى ولا التغذية الراجعة ولا الطرف المعني، ويستخدم مصطلح satisfaction بلا كلمة customer</t>
  </si>
  <si>
    <t>ADR-05</t>
  </si>
  <si>
    <t>أربع قوائم مبادئ منفصلة</t>
  </si>
  <si>
    <t>ميثاق واحد من 16 مبدأً: 12 مشتركة + 2 خاصة بـ10002 + 2 خاصة بـ10004، مع وسم المصدر</t>
  </si>
  <si>
    <t>المقارنة بين البنود 4.2–4.13 في 10001 والبنود 4.2–4.15 في 10002 وبند 4.3 في 10004 أظهرت 12 مبدأً مشتركاً في المسمّى والمضمون</t>
  </si>
  <si>
    <t>ADR-06</t>
  </si>
  <si>
    <t>قاعدة بيانات لكل وحدة</t>
  </si>
  <si>
    <t>نموذج بيانات واحد بمفاتيح مشتركة: المستفيد · الخدمة · القناة · الالتزام · الشكوى · قياس الرضا · السبب الجذري · فرصة التحسين</t>
  </si>
  <si>
    <t>10002 المقدمة 0.3 و10004 بند 7.3.2 ينصّان على أن بيانات الشكاوى مؤشر غير مباشر للرضا — أي أن الربط مطلب منهجي لا تحسين تقني</t>
  </si>
  <si>
    <t>ADR-07</t>
  </si>
  <si>
    <t>حقل التوقع مقابل الإدراك</t>
  </si>
  <si>
    <t>حقل واحد لدرجة الرضا</t>
  </si>
  <si>
    <t>حقلان منفصلان إلزاميان: التوقع المعلن · الإدراك المقاس · وحقل محسوب للفجوة</t>
  </si>
  <si>
    <t>ISO 10004 بند 4.2 يعرّف الرضا بأنه الفجوة بين التوقع والإدراك ويحذّر من الخلط بين نظرة المنظمة وإدراك المستفيد</t>
  </si>
  <si>
    <t>ADR-08</t>
  </si>
  <si>
    <t>دمجه ضمن تصميم الخدمة</t>
  </si>
  <si>
    <t>وحدة منفصلة تابعة لـ23592 فقط</t>
  </si>
  <si>
    <t>لا يوجد نشاط مقابل في أي من مراجع 100xx؛ الدمج سيكون اختراعاً لمتطلب</t>
  </si>
  <si>
    <t>ADR-09</t>
  </si>
  <si>
    <t>بناء وحدة تسوية نزاعات</t>
  </si>
  <si>
    <t>خارج النطاق مع نقطة ربط موثقة في إجراء التصعيد</t>
  </si>
  <si>
    <t>المرجعية الحاكمة ISO 10003 غير مضمّنة؛ و10002 بند 1 يستثني صراحةً النزاعات المحالة خارج المنظمة</t>
  </si>
  <si>
    <t>ADR-10</t>
  </si>
  <si>
    <t>التسمية التجارية</t>
  </si>
  <si>
    <t>ISO Integrated Management System</t>
  </si>
  <si>
    <t>الإطار المتكامل للتميز في الخدمات ورضا المستفيد — مبني على المراجع الأربع</t>
  </si>
  <si>
    <t>المراجع الأربع إرشادية (Guidelines / Principles &amp; model) وليست مواصفات متطلبات قابلة للشهادة</t>
  </si>
  <si>
    <t>ADR-11</t>
  </si>
  <si>
    <t>المنظمة الافتراضية</t>
  </si>
  <si>
    <t>إنشاء منظمة افتراضية جديدة</t>
  </si>
  <si>
    <t>إعادة استخدام «أمانة محافظة الريادة» المستخدمة في حزمة EFQM 2025</t>
  </si>
  <si>
    <t>قرار مالك المشروع — اتساق عبر منتجات امتثال وإمكانية بيع الحزمتين كمنظومة واحدة</t>
  </si>
  <si>
    <t>ADR-12</t>
  </si>
  <si>
    <t>تجاهلها أو ادّعاء المطابقة</t>
  </si>
  <si>
    <t>عمود ربط مرجعي في الـCrosswalk، كل بند فيه موسوم «يحتاج تحققاً من المصدر الرسمي»</t>
  </si>
  <si>
    <t>قرار مالك المشروع + قاعدة «لا تخترع متطلبات لا تسندها المصادر»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</si>
</sst>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Arial"/>
      <family val="2"/>
      <scheme val="minor"/>
    </font>
    <font>
      <b/>
      <sz val="20"/>
      <color rgb="FF1A2E5E"/>
      <name val="Arial"/>
    </font>
    <font>
      <sz val="11"/>
      <color rgb="FF2EA67A"/>
      <name val="Arial"/>
    </font>
    <font>
      <b/>
      <sz val="15"/>
      <color rgb="FFC8A84B"/>
      <name val="Arial"/>
    </font>
    <font>
      <sz val="10"/>
      <color rgb="FF6B7280"/>
      <name val="Arial"/>
    </font>
    <font>
      <sz val="11"/>
      <color rgb="FF1A2E5E"/>
      <name val="Arial"/>
    </font>
    <font>
      <b/>
      <sz val="11"/>
      <color rgb="FFFFFFFF"/>
      <name val="Arial"/>
    </font>
    <font>
      <b/>
      <sz val="10"/>
      <color rgb="FF1A2E5E"/>
      <name val="Arial"/>
    </font>
    <font>
      <sz val="9.5"/>
      <color rgb="FF374151"/>
      <name val="Arial"/>
    </font>
    <font>
      <b/>
      <sz val="9.5"/>
      <color rgb="FFFFFFFF"/>
      <name val="Arial"/>
    </font>
    <font>
      <sz val="9.5"/>
      <color rgb="FF1F2937"/>
      <name val="Arial"/>
    </font>
    <font>
      <sz val="9"/>
      <color rgb="FF8A6D1B"/>
      <name val="Arial"/>
    </font>
    <font>
      <b/>
      <sz val="15"/>
      <color rgb="FFFFFFFF"/>
      <name val="Arial"/>
    </font>
    <font>
      <i/>
      <sz val="9.5"/>
      <color rgb="FF1A2E5E"/>
      <name val="Arial"/>
    </font>
    <font>
      <b/>
      <sz val="10"/>
      <color rgb="FFFFFFFF"/>
      <name val="Arial"/>
    </font>
    <font>
      <sz val="10"/>
      <color rgb="FF1F2937"/>
      <name val="Arial"/>
    </font>
    <font>
      <b/>
      <sz val="10.5"/>
      <color rgb="FF1A2E5E"/>
      <name val="Arial"/>
    </font>
    <font>
      <b/>
      <sz val="10"/>
      <color rgb="FF1F5C2E"/>
      <name val="Arial"/>
    </font>
    <font>
      <i/>
      <sz val="9"/>
      <color rgb="FF8A6D1B"/>
      <name val="Arial"/>
    </font>
    <font>
      <b/>
      <sz val="10"/>
      <color rgb="FF8A6D1B"/>
      <name val="Arial"/>
    </font>
    <font>
      <b/>
      <sz val="10"/>
      <color rgb="FF12406B"/>
      <name val="Arial"/>
    </font>
    <font>
      <b/>
      <sz val="10"/>
      <color rgb="FF8A4B1B"/>
      <name val="Arial"/>
    </font>
    <font>
      <b/>
      <sz val="10"/>
      <color rgb="FF8A1B1B"/>
      <name val="Arial"/>
    </font>
    <font>
      <sz val="9"/>
      <color rgb="FF374151"/>
      <name val="Arial"/>
    </font>
    <font>
      <b/>
      <sz val="16"/>
      <color rgb="FF1A2E5E"/>
      <name val="Consolas"/>
    </font>
    <font>
      <i/>
      <sz val="9.5"/>
      <color rgb="FF6B7280"/>
      <name val="Arial"/>
    </font>
    <font>
      <b/>
      <sz val="11"/>
      <color rgb="FF1A2E5E"/>
      <name val="Consolas"/>
    </font>
    <font>
      <b/>
      <sz val="9.5"/>
      <color rgb="FF1A2E5E"/>
      <name val="Consolas"/>
    </font>
    <font>
      <b/>
      <sz val="9.5"/>
      <color rgb="FF1F2937"/>
      <name val="Arial"/>
    </font>
    <font>
      <b/>
      <sz val="12"/>
      <color rgb="FFFFFFFF"/>
      <name val="Arial"/>
    </font>
    <font>
      <b/>
      <sz val="14"/>
      <color rgb="FFFFFFFF"/>
      <name val="Arial"/>
    </font>
    <font>
      <i/>
      <sz val="9.5"/>
      <color rgb="FFFFFFFF"/>
      <name val="Arial"/>
    </font>
    <font>
      <b/>
      <sz val="10"/>
      <color rgb="FF1F2937"/>
      <name val="Arial"/>
    </font>
    <font>
      <sz val="9"/>
      <color rgb="FF1F2937"/>
      <name val="Arial"/>
    </font>
    <font>
      <b/>
      <sz val="10"/>
      <color rgb="FF6B7280"/>
      <name val="Arial"/>
    </font>
  </fonts>
  <fills count="14">
    <fill>
      <patternFill patternType="none"/>
    </fill>
    <fill>
      <patternFill patternType="gray125"/>
    </fill>
    <fill>
      <patternFill patternType="solid">
        <fgColor rgb="FF1A2E5E"/>
      </patternFill>
    </fill>
    <fill>
      <patternFill patternType="solid">
        <fgColor rgb="FFFDF6E3"/>
      </patternFill>
    </fill>
    <fill>
      <patternFill patternType="solid">
        <fgColor rgb="FFEAF0F7"/>
      </patternFill>
    </fill>
    <fill>
      <patternFill patternType="solid">
        <fgColor rgb="FFF2F4F7"/>
      </patternFill>
    </fill>
    <fill>
      <patternFill patternType="solid">
        <fgColor rgb="FF2EA67A"/>
      </patternFill>
    </fill>
    <fill>
      <patternFill patternType="solid">
        <fgColor rgb="FFD5E8D4"/>
      </patternFill>
    </fill>
    <fill>
      <patternFill patternType="solid">
        <fgColor rgb="FFFFF2CC"/>
      </patternFill>
    </fill>
    <fill>
      <patternFill patternType="solid">
        <fgColor rgb="FFDAE8FC"/>
      </patternFill>
    </fill>
    <fill>
      <patternFill patternType="solid">
        <fgColor rgb="FFFFE6CC"/>
      </patternFill>
    </fill>
    <fill>
      <patternFill patternType="solid">
        <fgColor rgb="FFF8CECC"/>
      </patternFill>
    </fill>
    <fill>
      <patternFill patternType="solid">
        <fgColor rgb="FFC8A84B"/>
      </patternFill>
    </fill>
    <fill>
      <patternFill patternType="solid">
        <fgColor rgb="FFC0392B"/>
      </patternFill>
    </fill>
  </fills>
  <borders count="3">
    <border>
      <left/>
      <right/>
      <top/>
      <bottom/>
      <diagonal/>
    </border>
    <border>
      <left style="thin">
        <color rgb="FFBFC7D2"/>
      </left>
      <right style="thin">
        <color rgb="FFBFC7D2"/>
      </right>
      <top style="thin">
        <color rgb="FFBFC7D2"/>
      </top>
      <bottom style="thin">
        <color rgb="FFBFC7D2"/>
      </bottom>
      <diagonal/>
    </border>
    <border>
      <left/>
      <right style="thin">
        <color rgb="FFBFC7D2"/>
      </right>
      <top style="thin">
        <color rgb="FFBFC7D2"/>
      </top>
      <bottom style="thin">
        <color rgb="FFBFC7D2"/>
      </bottom>
      <diagonal/>
    </border>
  </borders>
  <cellStyleXfs count="1">
    <xf numFmtId="0" fontId="0" fillId="0" borderId="0"/>
  </cellStyleXfs>
  <cellXfs count="66">
    <xf numFmtId="0" fontId="0" fillId="0" borderId="0" xfId="0"/>
    <xf numFmtId="0" fontId="14" fillId="2" borderId="1" xfId="0" applyFont="1" applyFill="1" applyBorder="1" applyAlignment="1">
      <alignment horizontal="center" vertical="center" wrapText="1"/>
    </xf>
    <xf numFmtId="0" fontId="15" fillId="0" borderId="1" xfId="0" applyFont="1" applyBorder="1" applyAlignment="1">
      <alignment horizontal="center" vertical="top" wrapText="1"/>
    </xf>
    <xf numFmtId="0" fontId="15" fillId="0" borderId="1" xfId="0" applyFont="1" applyBorder="1" applyAlignment="1">
      <alignment horizontal="right" vertical="top" wrapText="1"/>
    </xf>
    <xf numFmtId="0" fontId="15" fillId="5" borderId="1" xfId="0" applyFont="1" applyFill="1" applyBorder="1" applyAlignment="1">
      <alignment horizontal="center" vertical="top" wrapText="1"/>
    </xf>
    <xf numFmtId="0" fontId="15" fillId="5" borderId="1" xfId="0" applyFont="1" applyFill="1" applyBorder="1" applyAlignment="1">
      <alignment horizontal="right" vertical="top" wrapText="1"/>
    </xf>
    <xf numFmtId="0" fontId="17" fillId="7" borderId="1" xfId="0" applyFont="1" applyFill="1" applyBorder="1" applyAlignment="1">
      <alignment horizontal="center" vertical="top" wrapText="1"/>
    </xf>
    <xf numFmtId="0" fontId="18" fillId="3" borderId="1" xfId="0" applyFont="1" applyFill="1" applyBorder="1" applyAlignment="1">
      <alignment horizontal="right" vertical="top" wrapText="1"/>
    </xf>
    <xf numFmtId="0" fontId="19" fillId="8" borderId="1" xfId="0" applyFont="1" applyFill="1" applyBorder="1" applyAlignment="1">
      <alignment horizontal="center" vertical="top" wrapText="1"/>
    </xf>
    <xf numFmtId="0" fontId="20" fillId="9" borderId="1" xfId="0" applyFont="1" applyFill="1" applyBorder="1" applyAlignment="1">
      <alignment horizontal="center" vertical="top" wrapText="1"/>
    </xf>
    <xf numFmtId="0" fontId="21" fillId="10" borderId="1" xfId="0" applyFont="1" applyFill="1" applyBorder="1" applyAlignment="1">
      <alignment horizontal="center" vertical="top" wrapText="1"/>
    </xf>
    <xf numFmtId="0" fontId="22" fillId="11" borderId="1" xfId="0" applyFont="1" applyFill="1" applyBorder="1" applyAlignment="1">
      <alignment horizontal="center" vertical="top" wrapText="1"/>
    </xf>
    <xf numFmtId="0" fontId="26"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5" fillId="0" borderId="1" xfId="0" applyFont="1" applyBorder="1" applyAlignment="1">
      <alignment horizontal="center" vertical="center" wrapText="1"/>
    </xf>
    <xf numFmtId="0" fontId="26" fillId="0" borderId="1" xfId="0" applyFont="1" applyBorder="1" applyAlignment="1">
      <alignment horizontal="center" vertical="center"/>
    </xf>
    <xf numFmtId="0" fontId="15" fillId="0" borderId="1" xfId="0" applyFont="1" applyBorder="1" applyAlignment="1">
      <alignment horizontal="right" vertical="center"/>
    </xf>
    <xf numFmtId="0" fontId="15" fillId="0" borderId="1" xfId="0" applyFont="1" applyBorder="1" applyAlignment="1">
      <alignment horizontal="center" vertical="center"/>
    </xf>
    <xf numFmtId="0" fontId="10"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0" fillId="5" borderId="1" xfId="0" applyFont="1" applyFill="1" applyBorder="1" applyAlignment="1">
      <alignment horizontal="right" vertical="center" wrapText="1"/>
    </xf>
    <xf numFmtId="0" fontId="28" fillId="9"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0" fillId="0" borderId="1" xfId="0" applyFont="1" applyBorder="1" applyAlignment="1">
      <alignment horizontal="right" vertical="center" wrapText="1"/>
    </xf>
    <xf numFmtId="0" fontId="28" fillId="7" borderId="1" xfId="0" applyFont="1" applyFill="1" applyBorder="1" applyAlignment="1">
      <alignment horizontal="center" vertical="center" wrapText="1"/>
    </xf>
    <xf numFmtId="0" fontId="28" fillId="10" borderId="1" xfId="0" applyFont="1" applyFill="1" applyBorder="1" applyAlignment="1">
      <alignment horizontal="center" vertical="center" wrapText="1"/>
    </xf>
    <xf numFmtId="0" fontId="30" fillId="12" borderId="1" xfId="0" applyFont="1" applyFill="1" applyBorder="1" applyAlignment="1">
      <alignment horizontal="center" vertical="center"/>
    </xf>
    <xf numFmtId="0" fontId="14" fillId="2" borderId="1" xfId="0" applyFont="1" applyFill="1" applyBorder="1" applyAlignment="1">
      <alignment horizontal="center" vertical="center"/>
    </xf>
    <xf numFmtId="0" fontId="32" fillId="0" borderId="1" xfId="0" applyFont="1" applyBorder="1" applyAlignment="1">
      <alignment horizontal="center" vertical="center" wrapText="1"/>
    </xf>
    <xf numFmtId="164" fontId="32" fillId="0" borderId="1" xfId="0" applyNumberFormat="1" applyFont="1" applyBorder="1" applyAlignment="1">
      <alignment horizontal="center" vertical="center" wrapText="1"/>
    </xf>
    <xf numFmtId="0" fontId="33" fillId="0" borderId="1" xfId="0" applyFont="1" applyBorder="1" applyAlignment="1">
      <alignment horizontal="right" vertical="center" wrapText="1"/>
    </xf>
    <xf numFmtId="0" fontId="0" fillId="2" borderId="1" xfId="0" applyFill="1" applyBorder="1" applyAlignment="1">
      <alignment horizontal="right" vertical="center"/>
    </xf>
    <xf numFmtId="164" fontId="14" fillId="2" borderId="1" xfId="0" applyNumberFormat="1" applyFont="1" applyFill="1" applyBorder="1" applyAlignment="1">
      <alignment horizontal="center" vertical="center"/>
    </xf>
    <xf numFmtId="0" fontId="34" fillId="5" borderId="1" xfId="0" applyFont="1" applyFill="1" applyBorder="1" applyAlignment="1">
      <alignment horizontal="center" vertical="top" wrapText="1"/>
    </xf>
    <xf numFmtId="0" fontId="14" fillId="13" borderId="1" xfId="0" applyFont="1" applyFill="1" applyBorder="1" applyAlignment="1">
      <alignment horizontal="center" vertical="center" wrapText="1"/>
    </xf>
    <xf numFmtId="0" fontId="7" fillId="4" borderId="1" xfId="0" applyFont="1" applyFill="1" applyBorder="1" applyAlignment="1">
      <alignment horizontal="right" vertical="center" wrapText="1"/>
    </xf>
    <xf numFmtId="0" fontId="0" fillId="0" borderId="0" xfId="0"/>
    <xf numFmtId="0" fontId="6" fillId="6" borderId="0" xfId="0" applyFont="1" applyFill="1" applyAlignment="1">
      <alignment horizontal="center" vertical="center"/>
    </xf>
    <xf numFmtId="0" fontId="24" fillId="4" borderId="0" xfId="0" applyFont="1" applyFill="1" applyAlignment="1">
      <alignment horizontal="center" vertical="center"/>
    </xf>
    <xf numFmtId="0" fontId="12" fillId="2" borderId="0" xfId="0" applyFont="1" applyFill="1" applyAlignment="1">
      <alignment horizontal="center" vertical="center"/>
    </xf>
    <xf numFmtId="0" fontId="25" fillId="0" borderId="0" xfId="0" applyFont="1" applyAlignment="1">
      <alignment horizontal="center" vertical="center"/>
    </xf>
    <xf numFmtId="0" fontId="13" fillId="4" borderId="0" xfId="0" applyFont="1" applyFill="1" applyAlignment="1">
      <alignment horizontal="center" vertical="center" wrapText="1"/>
    </xf>
    <xf numFmtId="0" fontId="2" fillId="0" borderId="0" xfId="0" applyFont="1" applyAlignment="1">
      <alignment horizontal="center" vertical="center" wrapText="1"/>
    </xf>
    <xf numFmtId="0" fontId="7" fillId="0" borderId="1" xfId="0" applyFont="1" applyBorder="1" applyAlignment="1">
      <alignment horizontal="center" vertical="center"/>
    </xf>
    <xf numFmtId="0" fontId="1" fillId="0" borderId="0" xfId="0" applyFont="1" applyAlignment="1">
      <alignment horizontal="center" vertical="center" wrapText="1"/>
    </xf>
    <xf numFmtId="0" fontId="10" fillId="0" borderId="1" xfId="0" applyFont="1" applyBorder="1" applyAlignment="1">
      <alignment horizontal="right" vertical="center"/>
    </xf>
    <xf numFmtId="0" fontId="0" fillId="0" borderId="1" xfId="0" applyBorder="1"/>
    <xf numFmtId="0" fontId="3" fillId="0" borderId="0" xfId="0" applyFont="1" applyAlignment="1">
      <alignment horizontal="center" vertical="center" wrapText="1"/>
    </xf>
    <xf numFmtId="0" fontId="8" fillId="0" borderId="1" xfId="0" applyFont="1" applyBorder="1" applyAlignment="1">
      <alignment horizontal="left" vertical="center"/>
    </xf>
    <xf numFmtId="0" fontId="5" fillId="0" borderId="0" xfId="0" applyFont="1" applyAlignment="1">
      <alignment horizontal="center" vertical="center" wrapText="1"/>
    </xf>
    <xf numFmtId="0" fontId="9" fillId="2" borderId="1" xfId="0" applyFont="1" applyFill="1" applyBorder="1" applyAlignment="1">
      <alignment horizontal="center" vertical="center"/>
    </xf>
    <xf numFmtId="0" fontId="11" fillId="3" borderId="1" xfId="0" applyFont="1" applyFill="1" applyBorder="1" applyAlignment="1">
      <alignment horizontal="right" vertical="center" wrapText="1"/>
    </xf>
    <xf numFmtId="0" fontId="4" fillId="0" borderId="0" xfId="0" applyFont="1" applyAlignment="1">
      <alignment horizontal="center" vertical="center" wrapText="1"/>
    </xf>
    <xf numFmtId="0" fontId="6" fillId="2" borderId="0" xfId="0" applyFont="1" applyFill="1" applyAlignment="1">
      <alignment horizontal="center" vertical="center" wrapText="1"/>
    </xf>
    <xf numFmtId="0" fontId="0" fillId="2" borderId="0" xfId="0" applyFill="1"/>
    <xf numFmtId="0" fontId="16" fillId="4" borderId="1" xfId="0" applyFont="1" applyFill="1" applyBorder="1" applyAlignment="1">
      <alignment horizontal="center" vertical="center" wrapText="1"/>
    </xf>
    <xf numFmtId="0" fontId="23" fillId="4" borderId="1" xfId="0" applyFont="1" applyFill="1" applyBorder="1" applyAlignment="1">
      <alignment horizontal="right" vertical="center" wrapText="1"/>
    </xf>
    <xf numFmtId="0" fontId="32" fillId="0" borderId="1" xfId="0" applyFont="1" applyBorder="1" applyAlignment="1">
      <alignment horizontal="right" vertical="center" wrapText="1"/>
    </xf>
    <xf numFmtId="0" fontId="0" fillId="0" borderId="1" xfId="0" applyBorder="1" applyAlignment="1">
      <alignment horizontal="right" vertical="center" wrapText="1"/>
    </xf>
    <xf numFmtId="0" fontId="31" fillId="12" borderId="1" xfId="0" applyFont="1" applyFill="1" applyBorder="1" applyAlignment="1">
      <alignment horizontal="right" vertical="center"/>
    </xf>
    <xf numFmtId="0" fontId="14" fillId="2" borderId="1" xfId="0" applyFont="1" applyFill="1" applyBorder="1" applyAlignment="1">
      <alignment horizontal="right" vertical="center"/>
    </xf>
    <xf numFmtId="0" fontId="0" fillId="2" borderId="1" xfId="0" applyFill="1" applyBorder="1" applyAlignment="1">
      <alignment horizontal="right" vertical="center"/>
    </xf>
    <xf numFmtId="0" fontId="14" fillId="2" borderId="1" xfId="0" applyFont="1" applyFill="1" applyBorder="1" applyAlignment="1">
      <alignment horizontal="center" vertical="center"/>
    </xf>
    <xf numFmtId="0" fontId="0" fillId="0" borderId="2" xfId="0" applyBorder="1"/>
    <xf numFmtId="0" fontId="29" fillId="12" borderId="1" xfId="0" applyFont="1" applyFill="1" applyBorder="1" applyAlignment="1">
      <alignment horizontal="right" vertical="center"/>
    </xf>
  </cellXfs>
  <cellStyles count="1">
    <cellStyle name="Normal" xfId="0" builtinId="0"/>
  </cellStyles>
  <dxfs count="2">
    <dxf>
      <font>
        <b/>
        <sz val="9.5"/>
        <color rgb="FF1F5C2E"/>
        <name val="Arial"/>
      </font>
      <fill>
        <patternFill patternType="solid">
          <fgColor rgb="FFD5E8D4"/>
        </patternFill>
      </fill>
    </dxf>
    <dxf>
      <font>
        <b/>
        <sz val="9.5"/>
        <color rgb="FF8A1B1B"/>
        <name val="Arial"/>
      </font>
      <fill>
        <patternFill patternType="solid">
          <fgColor rgb="FFF8CE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0</xdr:rowOff>
    </xdr:from>
    <xdr:ext cx="2857500" cy="126682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8A84B"/>
  </sheetPr>
  <dimension ref="B1:E45"/>
  <sheetViews>
    <sheetView showGridLines="0" rightToLeft="1" workbookViewId="0"/>
  </sheetViews>
  <sheetFormatPr defaultRowHeight="14" x14ac:dyDescent="0.3"/>
  <cols>
    <col min="1" max="1" width="3" customWidth="1"/>
    <col min="2" max="2" width="22" customWidth="1"/>
    <col min="3" max="4" width="34" customWidth="1"/>
    <col min="5" max="5" width="22" customWidth="1"/>
    <col min="6" max="6" width="3" customWidth="1"/>
  </cols>
  <sheetData>
    <row r="1" spans="2:5" ht="17" customHeight="1" x14ac:dyDescent="0.3"/>
    <row r="2" spans="2:5" ht="17" customHeight="1" x14ac:dyDescent="0.3"/>
    <row r="3" spans="2:5" ht="17" customHeight="1" x14ac:dyDescent="0.3"/>
    <row r="4" spans="2:5" ht="17" customHeight="1" x14ac:dyDescent="0.3"/>
    <row r="5" spans="2:5" ht="17" customHeight="1" x14ac:dyDescent="0.3"/>
    <row r="6" spans="2:5" ht="17" customHeight="1" x14ac:dyDescent="0.3"/>
    <row r="7" spans="2:5" ht="17" customHeight="1" x14ac:dyDescent="0.3"/>
    <row r="8" spans="2:5" ht="17" customHeight="1" x14ac:dyDescent="0.3"/>
    <row r="9" spans="2:5" ht="17" customHeight="1" x14ac:dyDescent="0.3"/>
    <row r="10" spans="2:5" ht="17" customHeight="1" x14ac:dyDescent="0.3"/>
    <row r="11" spans="2:5" ht="32" customHeight="1" x14ac:dyDescent="0.3">
      <c r="B11" s="45" t="s">
        <v>0</v>
      </c>
      <c r="C11" s="37"/>
      <c r="D11" s="37"/>
      <c r="E11" s="37"/>
    </row>
    <row r="12" spans="2:5" ht="20" customHeight="1" x14ac:dyDescent="0.3">
      <c r="B12" s="43" t="s">
        <v>1</v>
      </c>
      <c r="C12" s="37"/>
      <c r="D12" s="37"/>
      <c r="E12" s="37"/>
    </row>
    <row r="13" spans="2:5" ht="17" customHeight="1" x14ac:dyDescent="0.3"/>
    <row r="14" spans="2:5" ht="26" customHeight="1" x14ac:dyDescent="0.3">
      <c r="B14" s="48" t="s">
        <v>2</v>
      </c>
      <c r="C14" s="37"/>
      <c r="D14" s="37"/>
      <c r="E14" s="37"/>
    </row>
    <row r="15" spans="2:5" ht="17" customHeight="1" x14ac:dyDescent="0.3">
      <c r="B15" s="53" t="s">
        <v>3</v>
      </c>
      <c r="C15" s="37"/>
      <c r="D15" s="37"/>
      <c r="E15" s="37"/>
    </row>
    <row r="16" spans="2:5" ht="17" customHeight="1" x14ac:dyDescent="0.3"/>
    <row r="17" spans="2:5" ht="17" customHeight="1" x14ac:dyDescent="0.3">
      <c r="B17" s="50" t="s">
        <v>4</v>
      </c>
      <c r="C17" s="37"/>
      <c r="D17" s="37"/>
      <c r="E17" s="37"/>
    </row>
    <row r="18" spans="2:5" ht="17" customHeight="1" x14ac:dyDescent="0.3"/>
    <row r="19" spans="2:5" ht="17" customHeight="1" x14ac:dyDescent="0.3"/>
    <row r="20" spans="2:5" ht="22" customHeight="1" x14ac:dyDescent="0.3">
      <c r="B20" s="54" t="s">
        <v>5</v>
      </c>
      <c r="C20" s="55"/>
      <c r="D20" s="55"/>
      <c r="E20" s="55"/>
    </row>
    <row r="21" spans="2:5" ht="19" customHeight="1" x14ac:dyDescent="0.3">
      <c r="B21" s="44" t="s">
        <v>6</v>
      </c>
      <c r="C21" s="49" t="s">
        <v>7</v>
      </c>
      <c r="D21" s="47"/>
      <c r="E21" s="47"/>
    </row>
    <row r="22" spans="2:5" ht="19" customHeight="1" x14ac:dyDescent="0.3">
      <c r="B22" s="44" t="s">
        <v>8</v>
      </c>
      <c r="C22" s="49" t="s">
        <v>9</v>
      </c>
      <c r="D22" s="47"/>
      <c r="E22" s="47"/>
    </row>
    <row r="23" spans="2:5" ht="19" customHeight="1" x14ac:dyDescent="0.3">
      <c r="B23" s="44" t="s">
        <v>10</v>
      </c>
      <c r="C23" s="49" t="s">
        <v>11</v>
      </c>
      <c r="D23" s="47"/>
      <c r="E23" s="47"/>
    </row>
    <row r="24" spans="2:5" ht="19" customHeight="1" x14ac:dyDescent="0.3">
      <c r="B24" s="44" t="s">
        <v>12</v>
      </c>
      <c r="C24" s="49" t="s">
        <v>13</v>
      </c>
      <c r="D24" s="47"/>
      <c r="E24" s="47"/>
    </row>
    <row r="25" spans="2:5" ht="17" customHeight="1" x14ac:dyDescent="0.3"/>
    <row r="26" spans="2:5" ht="17" customHeight="1" x14ac:dyDescent="0.3"/>
    <row r="27" spans="2:5" ht="19" customHeight="1" x14ac:dyDescent="0.3">
      <c r="B27" s="51" t="s">
        <v>14</v>
      </c>
      <c r="C27" s="46" t="s">
        <v>15</v>
      </c>
      <c r="D27" s="47"/>
      <c r="E27" s="47"/>
    </row>
    <row r="28" spans="2:5" ht="19" customHeight="1" x14ac:dyDescent="0.3">
      <c r="B28" s="51" t="s">
        <v>16</v>
      </c>
      <c r="C28" s="46" t="s">
        <v>17</v>
      </c>
      <c r="D28" s="47"/>
      <c r="E28" s="47"/>
    </row>
    <row r="29" spans="2:5" ht="19" customHeight="1" x14ac:dyDescent="0.3">
      <c r="B29" s="51" t="s">
        <v>18</v>
      </c>
      <c r="C29" s="46" t="s">
        <v>19</v>
      </c>
      <c r="D29" s="47"/>
      <c r="E29" s="47"/>
    </row>
    <row r="30" spans="2:5" ht="19" customHeight="1" x14ac:dyDescent="0.3">
      <c r="B30" s="51" t="s">
        <v>20</v>
      </c>
      <c r="C30" s="46" t="s">
        <v>21</v>
      </c>
      <c r="D30" s="47"/>
      <c r="E30" s="47"/>
    </row>
    <row r="31" spans="2:5" ht="19" customHeight="1" x14ac:dyDescent="0.3">
      <c r="B31" s="51" t="s">
        <v>22</v>
      </c>
      <c r="C31" s="46" t="s">
        <v>23</v>
      </c>
      <c r="D31" s="47"/>
      <c r="E31" s="47"/>
    </row>
    <row r="32" spans="2:5" ht="17" customHeight="1" x14ac:dyDescent="0.3"/>
    <row r="33" spans="2:5" ht="17" customHeight="1" x14ac:dyDescent="0.3">
      <c r="B33" s="52" t="s">
        <v>24</v>
      </c>
      <c r="C33" s="37"/>
      <c r="D33" s="37"/>
      <c r="E33" s="37"/>
    </row>
    <row r="34" spans="2:5" ht="17" customHeight="1" x14ac:dyDescent="0.3">
      <c r="B34" s="37"/>
      <c r="C34" s="37"/>
      <c r="D34" s="37"/>
      <c r="E34" s="37"/>
    </row>
    <row r="35" spans="2:5" ht="17" customHeight="1" x14ac:dyDescent="0.3">
      <c r="B35" s="37"/>
      <c r="C35" s="37"/>
      <c r="D35" s="37"/>
      <c r="E35" s="37"/>
    </row>
    <row r="36" spans="2:5" ht="17" customHeight="1" x14ac:dyDescent="0.3"/>
    <row r="37" spans="2:5" ht="17" customHeight="1" x14ac:dyDescent="0.3"/>
    <row r="38" spans="2:5" ht="17" customHeight="1" x14ac:dyDescent="0.3"/>
    <row r="39" spans="2:5" ht="17" customHeight="1" x14ac:dyDescent="0.3"/>
    <row r="40" spans="2:5" ht="17" customHeight="1" x14ac:dyDescent="0.3"/>
    <row r="41" spans="2:5" ht="17" customHeight="1" x14ac:dyDescent="0.3"/>
    <row r="42" spans="2:5" ht="17" customHeight="1" x14ac:dyDescent="0.3"/>
    <row r="43" spans="2:5" ht="17" customHeight="1" x14ac:dyDescent="0.3"/>
    <row r="44" spans="2:5" ht="17" customHeight="1" x14ac:dyDescent="0.3"/>
    <row r="45" spans="2:5" ht="17" customHeight="1" x14ac:dyDescent="0.3"/>
  </sheetData>
  <mergeCells count="25">
    <mergeCell ref="B33:E35"/>
    <mergeCell ref="C27:E27"/>
    <mergeCell ref="C23:E23"/>
    <mergeCell ref="B22"/>
    <mergeCell ref="B31"/>
    <mergeCell ref="B27"/>
    <mergeCell ref="C28:E28"/>
    <mergeCell ref="B30"/>
    <mergeCell ref="C31:E31"/>
    <mergeCell ref="C22:E22"/>
    <mergeCell ref="B24"/>
    <mergeCell ref="B12:E12"/>
    <mergeCell ref="B21"/>
    <mergeCell ref="B11:E11"/>
    <mergeCell ref="C30:E30"/>
    <mergeCell ref="B23"/>
    <mergeCell ref="B14:E14"/>
    <mergeCell ref="C24:E24"/>
    <mergeCell ref="B17:E17"/>
    <mergeCell ref="B29"/>
    <mergeCell ref="B28"/>
    <mergeCell ref="C29:E29"/>
    <mergeCell ref="B15:E15"/>
    <mergeCell ref="B20:E20"/>
    <mergeCell ref="C21:E21"/>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8A84B"/>
  </sheetPr>
  <dimension ref="A1:L118"/>
  <sheetViews>
    <sheetView rightToLeft="1" workbookViewId="0">
      <pane xSplit="3" ySplit="5" topLeftCell="D6" activePane="bottomRight" state="frozen"/>
      <selection pane="topRight"/>
      <selection pane="bottomLeft"/>
      <selection pane="bottomRight" sqref="A1:L2"/>
    </sheetView>
  </sheetViews>
  <sheetFormatPr defaultRowHeight="14" x14ac:dyDescent="0.3"/>
  <cols>
    <col min="1" max="1" width="7" customWidth="1"/>
    <col min="2" max="2" width="26" customWidth="1"/>
    <col min="3" max="3" width="52" customWidth="1"/>
    <col min="4" max="4" width="18" customWidth="1"/>
    <col min="5" max="5" width="16" customWidth="1"/>
    <col min="6" max="6" width="26" customWidth="1"/>
    <col min="7" max="7" width="20" customWidth="1"/>
    <col min="8" max="8" width="34" customWidth="1"/>
    <col min="9" max="9" width="24" customWidth="1"/>
    <col min="10" max="10" width="12" customWidth="1"/>
    <col min="11" max="11" width="10" customWidth="1"/>
    <col min="12" max="12" width="14" customWidth="1"/>
  </cols>
  <sheetData>
    <row r="1" spans="1:12" ht="24" customHeight="1" x14ac:dyDescent="0.3">
      <c r="A1" s="40" t="s">
        <v>723</v>
      </c>
      <c r="B1" s="37"/>
      <c r="C1" s="37"/>
      <c r="D1" s="37"/>
      <c r="E1" s="37"/>
      <c r="F1" s="37"/>
      <c r="G1" s="37"/>
      <c r="H1" s="37"/>
      <c r="I1" s="37"/>
      <c r="J1" s="37"/>
      <c r="K1" s="37"/>
      <c r="L1" s="37"/>
    </row>
    <row r="2" spans="1:12" ht="14" customHeight="1" x14ac:dyDescent="0.3">
      <c r="A2" s="37"/>
      <c r="B2" s="37"/>
      <c r="C2" s="37"/>
      <c r="D2" s="37"/>
      <c r="E2" s="37"/>
      <c r="F2" s="37"/>
      <c r="G2" s="37"/>
      <c r="H2" s="37"/>
      <c r="I2" s="37"/>
      <c r="J2" s="37"/>
      <c r="K2" s="37"/>
      <c r="L2" s="37"/>
    </row>
    <row r="3" spans="1:12" ht="28" customHeight="1" x14ac:dyDescent="0.3">
      <c r="A3" s="42" t="s">
        <v>724</v>
      </c>
      <c r="B3" s="37"/>
      <c r="C3" s="37"/>
      <c r="D3" s="37"/>
      <c r="E3" s="37"/>
      <c r="F3" s="37"/>
      <c r="G3" s="37"/>
      <c r="H3" s="37"/>
      <c r="I3" s="37"/>
      <c r="J3" s="37"/>
      <c r="K3" s="37"/>
      <c r="L3" s="37"/>
    </row>
    <row r="5" spans="1:12" ht="34" customHeight="1" x14ac:dyDescent="0.3">
      <c r="A5" s="1" t="s">
        <v>27</v>
      </c>
      <c r="B5" s="1" t="s">
        <v>14</v>
      </c>
      <c r="C5" s="1" t="s">
        <v>725</v>
      </c>
      <c r="D5" s="1" t="s">
        <v>726</v>
      </c>
      <c r="E5" s="1" t="s">
        <v>727</v>
      </c>
      <c r="F5" s="1" t="s">
        <v>728</v>
      </c>
      <c r="G5" s="1" t="s">
        <v>729</v>
      </c>
      <c r="H5" s="1" t="s">
        <v>730</v>
      </c>
      <c r="I5" s="1" t="s">
        <v>731</v>
      </c>
      <c r="J5" s="1" t="s">
        <v>732</v>
      </c>
      <c r="K5" s="1" t="s">
        <v>733</v>
      </c>
      <c r="L5" s="1" t="s">
        <v>734</v>
      </c>
    </row>
    <row r="6" spans="1:12" ht="30" customHeight="1" x14ac:dyDescent="0.3">
      <c r="A6" s="18">
        <v>1</v>
      </c>
      <c r="B6" s="19" t="s">
        <v>735</v>
      </c>
      <c r="C6" s="20" t="s">
        <v>736</v>
      </c>
      <c r="D6" s="18" t="s">
        <v>670</v>
      </c>
      <c r="E6" s="21" t="s">
        <v>187</v>
      </c>
      <c r="F6" s="20" t="s">
        <v>737</v>
      </c>
      <c r="G6" s="18" t="s">
        <v>738</v>
      </c>
      <c r="H6" s="20" t="s">
        <v>739</v>
      </c>
      <c r="I6" s="20" t="s">
        <v>740</v>
      </c>
      <c r="J6" s="18" t="s">
        <v>741</v>
      </c>
      <c r="K6" s="18" t="s">
        <v>742</v>
      </c>
      <c r="L6" s="18" t="s">
        <v>743</v>
      </c>
    </row>
    <row r="7" spans="1:12" ht="30" customHeight="1" x14ac:dyDescent="0.3">
      <c r="A7" s="22">
        <v>2</v>
      </c>
      <c r="B7" s="23" t="s">
        <v>744</v>
      </c>
      <c r="C7" s="24" t="s">
        <v>745</v>
      </c>
      <c r="D7" s="22" t="s">
        <v>673</v>
      </c>
      <c r="E7" s="21" t="s">
        <v>187</v>
      </c>
      <c r="F7" s="24" t="s">
        <v>737</v>
      </c>
      <c r="G7" s="22" t="s">
        <v>746</v>
      </c>
      <c r="H7" s="24" t="s">
        <v>747</v>
      </c>
      <c r="I7" s="24" t="s">
        <v>748</v>
      </c>
      <c r="J7" s="22" t="s">
        <v>741</v>
      </c>
      <c r="K7" s="22" t="s">
        <v>742</v>
      </c>
      <c r="L7" s="22" t="s">
        <v>743</v>
      </c>
    </row>
    <row r="8" spans="1:12" ht="30" customHeight="1" x14ac:dyDescent="0.3">
      <c r="A8" s="18">
        <v>3</v>
      </c>
      <c r="B8" s="19" t="s">
        <v>749</v>
      </c>
      <c r="C8" s="20" t="s">
        <v>750</v>
      </c>
      <c r="D8" s="18" t="s">
        <v>673</v>
      </c>
      <c r="E8" s="21" t="s">
        <v>187</v>
      </c>
      <c r="F8" s="20" t="s">
        <v>737</v>
      </c>
      <c r="G8" s="18" t="s">
        <v>751</v>
      </c>
      <c r="H8" s="20" t="s">
        <v>752</v>
      </c>
      <c r="I8" s="20" t="s">
        <v>748</v>
      </c>
      <c r="J8" s="18" t="s">
        <v>741</v>
      </c>
      <c r="K8" s="18" t="s">
        <v>742</v>
      </c>
      <c r="L8" s="18" t="s">
        <v>743</v>
      </c>
    </row>
    <row r="9" spans="1:12" ht="30" customHeight="1" x14ac:dyDescent="0.3">
      <c r="A9" s="22">
        <v>4</v>
      </c>
      <c r="B9" s="23" t="s">
        <v>753</v>
      </c>
      <c r="C9" s="24" t="s">
        <v>754</v>
      </c>
      <c r="D9" s="22" t="s">
        <v>673</v>
      </c>
      <c r="E9" s="21" t="s">
        <v>187</v>
      </c>
      <c r="F9" s="24" t="s">
        <v>737</v>
      </c>
      <c r="G9" s="22" t="s">
        <v>316</v>
      </c>
      <c r="H9" s="24" t="s">
        <v>755</v>
      </c>
      <c r="I9" s="24" t="s">
        <v>756</v>
      </c>
      <c r="J9" s="22" t="s">
        <v>741</v>
      </c>
      <c r="K9" s="22" t="s">
        <v>742</v>
      </c>
      <c r="L9" s="22" t="s">
        <v>743</v>
      </c>
    </row>
    <row r="10" spans="1:12" ht="30" customHeight="1" x14ac:dyDescent="0.3">
      <c r="A10" s="18">
        <v>5</v>
      </c>
      <c r="B10" s="19" t="s">
        <v>757</v>
      </c>
      <c r="C10" s="20" t="s">
        <v>758</v>
      </c>
      <c r="D10" s="18" t="s">
        <v>682</v>
      </c>
      <c r="E10" s="21" t="s">
        <v>187</v>
      </c>
      <c r="F10" s="20" t="s">
        <v>737</v>
      </c>
      <c r="G10" s="18" t="s">
        <v>179</v>
      </c>
      <c r="H10" s="20" t="s">
        <v>759</v>
      </c>
      <c r="I10" s="20" t="s">
        <v>740</v>
      </c>
      <c r="J10" s="18" t="s">
        <v>741</v>
      </c>
      <c r="K10" s="18" t="s">
        <v>742</v>
      </c>
      <c r="L10" s="18" t="s">
        <v>743</v>
      </c>
    </row>
    <row r="11" spans="1:12" ht="30" customHeight="1" x14ac:dyDescent="0.3">
      <c r="A11" s="22">
        <v>6</v>
      </c>
      <c r="B11" s="23" t="s">
        <v>760</v>
      </c>
      <c r="C11" s="24" t="s">
        <v>761</v>
      </c>
      <c r="D11" s="22" t="s">
        <v>702</v>
      </c>
      <c r="E11" s="25" t="s">
        <v>277</v>
      </c>
      <c r="F11" s="24" t="s">
        <v>737</v>
      </c>
      <c r="G11" s="22" t="s">
        <v>158</v>
      </c>
      <c r="H11" s="24" t="s">
        <v>762</v>
      </c>
      <c r="I11" s="24" t="s">
        <v>763</v>
      </c>
      <c r="J11" s="22" t="s">
        <v>741</v>
      </c>
      <c r="K11" s="22" t="s">
        <v>764</v>
      </c>
      <c r="L11" s="22" t="s">
        <v>743</v>
      </c>
    </row>
    <row r="12" spans="1:12" ht="30" customHeight="1" x14ac:dyDescent="0.3">
      <c r="A12" s="18">
        <v>7</v>
      </c>
      <c r="B12" s="19" t="s">
        <v>765</v>
      </c>
      <c r="C12" s="20" t="s">
        <v>766</v>
      </c>
      <c r="D12" s="18" t="s">
        <v>676</v>
      </c>
      <c r="E12" s="21" t="s">
        <v>187</v>
      </c>
      <c r="F12" s="20" t="s">
        <v>737</v>
      </c>
      <c r="G12" s="18" t="s">
        <v>123</v>
      </c>
      <c r="H12" s="20" t="s">
        <v>767</v>
      </c>
      <c r="I12" s="20" t="s">
        <v>768</v>
      </c>
      <c r="J12" s="18" t="s">
        <v>741</v>
      </c>
      <c r="K12" s="18" t="s">
        <v>742</v>
      </c>
      <c r="L12" s="18" t="s">
        <v>743</v>
      </c>
    </row>
    <row r="13" spans="1:12" ht="30" customHeight="1" x14ac:dyDescent="0.3">
      <c r="A13" s="22">
        <v>8</v>
      </c>
      <c r="B13" s="23" t="s">
        <v>769</v>
      </c>
      <c r="C13" s="24" t="s">
        <v>770</v>
      </c>
      <c r="D13" s="22" t="s">
        <v>695</v>
      </c>
      <c r="E13" s="25" t="s">
        <v>277</v>
      </c>
      <c r="F13" s="24" t="s">
        <v>737</v>
      </c>
      <c r="G13" s="22" t="s">
        <v>123</v>
      </c>
      <c r="H13" s="24" t="s">
        <v>771</v>
      </c>
      <c r="I13" s="24" t="s">
        <v>768</v>
      </c>
      <c r="J13" s="22" t="s">
        <v>741</v>
      </c>
      <c r="K13" s="22" t="s">
        <v>764</v>
      </c>
      <c r="L13" s="22" t="s">
        <v>743</v>
      </c>
    </row>
    <row r="14" spans="1:12" ht="30" customHeight="1" x14ac:dyDescent="0.3">
      <c r="A14" s="18">
        <v>9</v>
      </c>
      <c r="B14" s="19" t="s">
        <v>772</v>
      </c>
      <c r="C14" s="20" t="s">
        <v>773</v>
      </c>
      <c r="D14" s="18" t="s">
        <v>774</v>
      </c>
      <c r="E14" s="25" t="s">
        <v>277</v>
      </c>
      <c r="F14" s="20" t="s">
        <v>737</v>
      </c>
      <c r="G14" s="18" t="s">
        <v>123</v>
      </c>
      <c r="H14" s="20" t="s">
        <v>775</v>
      </c>
      <c r="I14" s="20" t="s">
        <v>768</v>
      </c>
      <c r="J14" s="18" t="s">
        <v>741</v>
      </c>
      <c r="K14" s="18" t="s">
        <v>764</v>
      </c>
      <c r="L14" s="18" t="s">
        <v>743</v>
      </c>
    </row>
    <row r="15" spans="1:12" ht="30" customHeight="1" x14ac:dyDescent="0.3">
      <c r="A15" s="22">
        <v>10</v>
      </c>
      <c r="B15" s="23" t="s">
        <v>776</v>
      </c>
      <c r="C15" s="24" t="s">
        <v>777</v>
      </c>
      <c r="D15" s="22" t="s">
        <v>676</v>
      </c>
      <c r="E15" s="21" t="s">
        <v>187</v>
      </c>
      <c r="F15" s="24" t="s">
        <v>737</v>
      </c>
      <c r="G15" s="22" t="s">
        <v>158</v>
      </c>
      <c r="H15" s="24" t="s">
        <v>778</v>
      </c>
      <c r="I15" s="24" t="s">
        <v>740</v>
      </c>
      <c r="J15" s="22" t="s">
        <v>779</v>
      </c>
      <c r="K15" s="22" t="s">
        <v>742</v>
      </c>
      <c r="L15" s="22" t="s">
        <v>743</v>
      </c>
    </row>
    <row r="16" spans="1:12" ht="30" customHeight="1" x14ac:dyDescent="0.3">
      <c r="A16" s="18">
        <v>11</v>
      </c>
      <c r="B16" s="19" t="s">
        <v>780</v>
      </c>
      <c r="C16" s="20" t="s">
        <v>781</v>
      </c>
      <c r="D16" s="18" t="s">
        <v>774</v>
      </c>
      <c r="E16" s="25" t="s">
        <v>277</v>
      </c>
      <c r="F16" s="20" t="s">
        <v>737</v>
      </c>
      <c r="G16" s="18" t="s">
        <v>158</v>
      </c>
      <c r="H16" s="20" t="s">
        <v>778</v>
      </c>
      <c r="I16" s="20" t="s">
        <v>740</v>
      </c>
      <c r="J16" s="18" t="s">
        <v>741</v>
      </c>
      <c r="K16" s="18" t="s">
        <v>764</v>
      </c>
      <c r="L16" s="18" t="s">
        <v>743</v>
      </c>
    </row>
    <row r="17" spans="1:12" ht="30" customHeight="1" x14ac:dyDescent="0.3">
      <c r="A17" s="22">
        <v>12</v>
      </c>
      <c r="B17" s="23" t="s">
        <v>782</v>
      </c>
      <c r="C17" s="24" t="s">
        <v>783</v>
      </c>
      <c r="D17" s="22" t="s">
        <v>784</v>
      </c>
      <c r="E17" s="21" t="s">
        <v>187</v>
      </c>
      <c r="F17" s="24" t="s">
        <v>737</v>
      </c>
      <c r="G17" s="22" t="s">
        <v>179</v>
      </c>
      <c r="H17" s="24" t="s">
        <v>785</v>
      </c>
      <c r="I17" s="24" t="s">
        <v>740</v>
      </c>
      <c r="J17" s="22" t="s">
        <v>779</v>
      </c>
      <c r="K17" s="22" t="s">
        <v>742</v>
      </c>
      <c r="L17" s="22" t="s">
        <v>743</v>
      </c>
    </row>
    <row r="18" spans="1:12" ht="30" customHeight="1" x14ac:dyDescent="0.3">
      <c r="A18" s="18">
        <v>13</v>
      </c>
      <c r="B18" s="19" t="s">
        <v>786</v>
      </c>
      <c r="C18" s="20" t="s">
        <v>787</v>
      </c>
      <c r="D18" s="18" t="s">
        <v>685</v>
      </c>
      <c r="E18" s="21" t="s">
        <v>187</v>
      </c>
      <c r="F18" s="20" t="s">
        <v>737</v>
      </c>
      <c r="G18" s="18" t="s">
        <v>34</v>
      </c>
      <c r="H18" s="20" t="s">
        <v>34</v>
      </c>
      <c r="I18" s="20" t="s">
        <v>740</v>
      </c>
      <c r="J18" s="18" t="s">
        <v>741</v>
      </c>
      <c r="K18" s="18" t="s">
        <v>68</v>
      </c>
      <c r="L18" s="18" t="s">
        <v>743</v>
      </c>
    </row>
    <row r="19" spans="1:12" ht="30" customHeight="1" x14ac:dyDescent="0.3">
      <c r="A19" s="22">
        <v>14</v>
      </c>
      <c r="B19" s="23" t="s">
        <v>788</v>
      </c>
      <c r="C19" s="24" t="s">
        <v>789</v>
      </c>
      <c r="D19" s="22" t="s">
        <v>691</v>
      </c>
      <c r="E19" s="21" t="s">
        <v>187</v>
      </c>
      <c r="F19" s="24" t="s">
        <v>790</v>
      </c>
      <c r="G19" s="22" t="s">
        <v>147</v>
      </c>
      <c r="H19" s="24" t="s">
        <v>791</v>
      </c>
      <c r="I19" s="24" t="s">
        <v>748</v>
      </c>
      <c r="J19" s="22" t="s">
        <v>741</v>
      </c>
      <c r="K19" s="22" t="s">
        <v>742</v>
      </c>
      <c r="L19" s="22" t="s">
        <v>743</v>
      </c>
    </row>
    <row r="20" spans="1:12" ht="30" customHeight="1" x14ac:dyDescent="0.3">
      <c r="A20" s="18">
        <v>15</v>
      </c>
      <c r="B20" s="19" t="s">
        <v>792</v>
      </c>
      <c r="C20" s="20" t="s">
        <v>793</v>
      </c>
      <c r="D20" s="18" t="s">
        <v>695</v>
      </c>
      <c r="E20" s="21" t="s">
        <v>187</v>
      </c>
      <c r="F20" s="20" t="s">
        <v>790</v>
      </c>
      <c r="G20" s="18" t="s">
        <v>136</v>
      </c>
      <c r="H20" s="20" t="s">
        <v>794</v>
      </c>
      <c r="I20" s="20" t="s">
        <v>748</v>
      </c>
      <c r="J20" s="18" t="s">
        <v>741</v>
      </c>
      <c r="K20" s="18" t="s">
        <v>742</v>
      </c>
      <c r="L20" s="18" t="s">
        <v>743</v>
      </c>
    </row>
    <row r="21" spans="1:12" ht="30" customHeight="1" x14ac:dyDescent="0.3">
      <c r="A21" s="22">
        <v>16</v>
      </c>
      <c r="B21" s="23" t="s">
        <v>795</v>
      </c>
      <c r="C21" s="24" t="s">
        <v>796</v>
      </c>
      <c r="D21" s="22" t="s">
        <v>702</v>
      </c>
      <c r="E21" s="25" t="s">
        <v>277</v>
      </c>
      <c r="F21" s="24" t="s">
        <v>790</v>
      </c>
      <c r="G21" s="22" t="s">
        <v>147</v>
      </c>
      <c r="H21" s="24" t="s">
        <v>747</v>
      </c>
      <c r="I21" s="24" t="s">
        <v>768</v>
      </c>
      <c r="J21" s="22" t="s">
        <v>779</v>
      </c>
      <c r="K21" s="22" t="s">
        <v>764</v>
      </c>
      <c r="L21" s="22" t="s">
        <v>743</v>
      </c>
    </row>
    <row r="22" spans="1:12" ht="30" customHeight="1" x14ac:dyDescent="0.3">
      <c r="A22" s="18">
        <v>17</v>
      </c>
      <c r="B22" s="19" t="s">
        <v>797</v>
      </c>
      <c r="C22" s="20" t="s">
        <v>798</v>
      </c>
      <c r="D22" s="18" t="s">
        <v>695</v>
      </c>
      <c r="E22" s="25" t="s">
        <v>277</v>
      </c>
      <c r="F22" s="20" t="s">
        <v>790</v>
      </c>
      <c r="G22" s="18" t="s">
        <v>799</v>
      </c>
      <c r="H22" s="20" t="s">
        <v>800</v>
      </c>
      <c r="I22" s="20" t="s">
        <v>768</v>
      </c>
      <c r="J22" s="18" t="s">
        <v>779</v>
      </c>
      <c r="K22" s="18" t="s">
        <v>764</v>
      </c>
      <c r="L22" s="18" t="s">
        <v>743</v>
      </c>
    </row>
    <row r="23" spans="1:12" ht="30" customHeight="1" x14ac:dyDescent="0.3">
      <c r="A23" s="22">
        <v>18</v>
      </c>
      <c r="B23" s="23" t="s">
        <v>801</v>
      </c>
      <c r="C23" s="24" t="s">
        <v>802</v>
      </c>
      <c r="D23" s="22" t="s">
        <v>717</v>
      </c>
      <c r="E23" s="26" t="s">
        <v>718</v>
      </c>
      <c r="F23" s="24" t="s">
        <v>790</v>
      </c>
      <c r="G23" s="22" t="s">
        <v>147</v>
      </c>
      <c r="H23" s="24" t="s">
        <v>803</v>
      </c>
      <c r="I23" s="24" t="s">
        <v>748</v>
      </c>
      <c r="J23" s="22" t="s">
        <v>741</v>
      </c>
      <c r="K23" s="22" t="s">
        <v>804</v>
      </c>
      <c r="L23" s="22" t="s">
        <v>743</v>
      </c>
    </row>
    <row r="24" spans="1:12" ht="30" customHeight="1" x14ac:dyDescent="0.3">
      <c r="A24" s="18">
        <v>19</v>
      </c>
      <c r="B24" s="19" t="s">
        <v>805</v>
      </c>
      <c r="C24" s="20" t="s">
        <v>806</v>
      </c>
      <c r="D24" s="18" t="s">
        <v>721</v>
      </c>
      <c r="E24" s="26" t="s">
        <v>718</v>
      </c>
      <c r="F24" s="20" t="s">
        <v>790</v>
      </c>
      <c r="G24" s="18" t="s">
        <v>147</v>
      </c>
      <c r="H24" s="20" t="s">
        <v>807</v>
      </c>
      <c r="I24" s="20" t="s">
        <v>768</v>
      </c>
      <c r="J24" s="18" t="s">
        <v>779</v>
      </c>
      <c r="K24" s="18" t="s">
        <v>804</v>
      </c>
      <c r="L24" s="18" t="s">
        <v>743</v>
      </c>
    </row>
    <row r="25" spans="1:12" ht="30" customHeight="1" x14ac:dyDescent="0.3">
      <c r="A25" s="22">
        <v>20</v>
      </c>
      <c r="B25" s="23" t="s">
        <v>808</v>
      </c>
      <c r="C25" s="24" t="s">
        <v>809</v>
      </c>
      <c r="D25" s="22" t="s">
        <v>676</v>
      </c>
      <c r="E25" s="21" t="s">
        <v>187</v>
      </c>
      <c r="F25" s="24" t="s">
        <v>810</v>
      </c>
      <c r="G25" s="22" t="s">
        <v>168</v>
      </c>
      <c r="H25" s="24" t="s">
        <v>811</v>
      </c>
      <c r="I25" s="24" t="s">
        <v>763</v>
      </c>
      <c r="J25" s="22" t="s">
        <v>741</v>
      </c>
      <c r="K25" s="22" t="s">
        <v>742</v>
      </c>
      <c r="L25" s="22" t="s">
        <v>743</v>
      </c>
    </row>
    <row r="26" spans="1:12" ht="30" customHeight="1" x14ac:dyDescent="0.3">
      <c r="A26" s="18">
        <v>21</v>
      </c>
      <c r="B26" s="19" t="s">
        <v>812</v>
      </c>
      <c r="C26" s="20" t="s">
        <v>813</v>
      </c>
      <c r="D26" s="18" t="s">
        <v>695</v>
      </c>
      <c r="E26" s="25" t="s">
        <v>277</v>
      </c>
      <c r="F26" s="20" t="s">
        <v>810</v>
      </c>
      <c r="G26" s="18" t="s">
        <v>168</v>
      </c>
      <c r="H26" s="20" t="s">
        <v>814</v>
      </c>
      <c r="I26" s="20" t="s">
        <v>763</v>
      </c>
      <c r="J26" s="18" t="s">
        <v>741</v>
      </c>
      <c r="K26" s="18" t="s">
        <v>764</v>
      </c>
      <c r="L26" s="18" t="s">
        <v>743</v>
      </c>
    </row>
    <row r="27" spans="1:12" ht="30" customHeight="1" x14ac:dyDescent="0.3">
      <c r="A27" s="22">
        <v>22</v>
      </c>
      <c r="B27" s="23" t="s">
        <v>815</v>
      </c>
      <c r="C27" s="24" t="s">
        <v>816</v>
      </c>
      <c r="D27" s="22" t="s">
        <v>695</v>
      </c>
      <c r="E27" s="25" t="s">
        <v>277</v>
      </c>
      <c r="F27" s="24" t="s">
        <v>810</v>
      </c>
      <c r="G27" s="22" t="s">
        <v>168</v>
      </c>
      <c r="H27" s="24" t="s">
        <v>817</v>
      </c>
      <c r="I27" s="24" t="s">
        <v>763</v>
      </c>
      <c r="J27" s="22" t="s">
        <v>779</v>
      </c>
      <c r="K27" s="22" t="s">
        <v>764</v>
      </c>
      <c r="L27" s="22" t="s">
        <v>743</v>
      </c>
    </row>
    <row r="28" spans="1:12" ht="30" customHeight="1" x14ac:dyDescent="0.3">
      <c r="A28" s="18">
        <v>23</v>
      </c>
      <c r="B28" s="19" t="s">
        <v>818</v>
      </c>
      <c r="C28" s="20" t="s">
        <v>819</v>
      </c>
      <c r="D28" s="18" t="s">
        <v>705</v>
      </c>
      <c r="E28" s="25" t="s">
        <v>277</v>
      </c>
      <c r="F28" s="20" t="s">
        <v>810</v>
      </c>
      <c r="G28" s="18" t="s">
        <v>259</v>
      </c>
      <c r="H28" s="20" t="s">
        <v>820</v>
      </c>
      <c r="I28" s="20" t="s">
        <v>763</v>
      </c>
      <c r="J28" s="18" t="s">
        <v>741</v>
      </c>
      <c r="K28" s="18" t="s">
        <v>764</v>
      </c>
      <c r="L28" s="18" t="s">
        <v>743</v>
      </c>
    </row>
    <row r="29" spans="1:12" ht="30" customHeight="1" x14ac:dyDescent="0.3">
      <c r="A29" s="22">
        <v>24</v>
      </c>
      <c r="B29" s="23" t="s">
        <v>821</v>
      </c>
      <c r="C29" s="24" t="s">
        <v>822</v>
      </c>
      <c r="D29" s="22" t="s">
        <v>774</v>
      </c>
      <c r="E29" s="25" t="s">
        <v>277</v>
      </c>
      <c r="F29" s="24" t="s">
        <v>810</v>
      </c>
      <c r="G29" s="22" t="s">
        <v>168</v>
      </c>
      <c r="H29" s="24" t="s">
        <v>817</v>
      </c>
      <c r="I29" s="24" t="s">
        <v>763</v>
      </c>
      <c r="J29" s="22" t="s">
        <v>823</v>
      </c>
      <c r="K29" s="22" t="s">
        <v>764</v>
      </c>
      <c r="L29" s="22" t="s">
        <v>743</v>
      </c>
    </row>
    <row r="30" spans="1:12" ht="30" customHeight="1" x14ac:dyDescent="0.3">
      <c r="A30" s="18">
        <v>25</v>
      </c>
      <c r="B30" s="19" t="s">
        <v>824</v>
      </c>
      <c r="C30" s="20" t="s">
        <v>825</v>
      </c>
      <c r="D30" s="18" t="s">
        <v>721</v>
      </c>
      <c r="E30" s="26" t="s">
        <v>718</v>
      </c>
      <c r="F30" s="20" t="s">
        <v>810</v>
      </c>
      <c r="G30" s="18" t="s">
        <v>168</v>
      </c>
      <c r="H30" s="20" t="s">
        <v>817</v>
      </c>
      <c r="I30" s="20" t="s">
        <v>763</v>
      </c>
      <c r="J30" s="18" t="s">
        <v>779</v>
      </c>
      <c r="K30" s="18" t="s">
        <v>804</v>
      </c>
      <c r="L30" s="18" t="s">
        <v>743</v>
      </c>
    </row>
    <row r="31" spans="1:12" ht="30" customHeight="1" x14ac:dyDescent="0.3">
      <c r="A31" s="22">
        <v>26</v>
      </c>
      <c r="B31" s="23" t="s">
        <v>826</v>
      </c>
      <c r="C31" s="24" t="s">
        <v>827</v>
      </c>
      <c r="D31" s="22" t="s">
        <v>676</v>
      </c>
      <c r="E31" s="21" t="s">
        <v>187</v>
      </c>
      <c r="F31" s="24" t="s">
        <v>828</v>
      </c>
      <c r="G31" s="22" t="s">
        <v>189</v>
      </c>
      <c r="H31" s="24" t="s">
        <v>829</v>
      </c>
      <c r="I31" s="24" t="s">
        <v>830</v>
      </c>
      <c r="J31" s="22" t="s">
        <v>741</v>
      </c>
      <c r="K31" s="22" t="s">
        <v>742</v>
      </c>
      <c r="L31" s="22" t="s">
        <v>743</v>
      </c>
    </row>
    <row r="32" spans="1:12" ht="30" customHeight="1" x14ac:dyDescent="0.3">
      <c r="A32" s="18">
        <v>27</v>
      </c>
      <c r="B32" s="19" t="s">
        <v>831</v>
      </c>
      <c r="C32" s="20" t="s">
        <v>832</v>
      </c>
      <c r="D32" s="18" t="s">
        <v>695</v>
      </c>
      <c r="E32" s="25" t="s">
        <v>277</v>
      </c>
      <c r="F32" s="20" t="s">
        <v>828</v>
      </c>
      <c r="G32" s="18" t="s">
        <v>189</v>
      </c>
      <c r="H32" s="20" t="s">
        <v>833</v>
      </c>
      <c r="I32" s="20" t="s">
        <v>830</v>
      </c>
      <c r="J32" s="18" t="s">
        <v>741</v>
      </c>
      <c r="K32" s="18" t="s">
        <v>764</v>
      </c>
      <c r="L32" s="18" t="s">
        <v>743</v>
      </c>
    </row>
    <row r="33" spans="1:12" ht="30" customHeight="1" x14ac:dyDescent="0.3">
      <c r="A33" s="22">
        <v>28</v>
      </c>
      <c r="B33" s="23" t="s">
        <v>834</v>
      </c>
      <c r="C33" s="24" t="s">
        <v>835</v>
      </c>
      <c r="D33" s="22" t="s">
        <v>695</v>
      </c>
      <c r="E33" s="25" t="s">
        <v>277</v>
      </c>
      <c r="F33" s="24" t="s">
        <v>828</v>
      </c>
      <c r="G33" s="22" t="s">
        <v>189</v>
      </c>
      <c r="H33" s="24" t="s">
        <v>836</v>
      </c>
      <c r="I33" s="24" t="s">
        <v>830</v>
      </c>
      <c r="J33" s="22" t="s">
        <v>741</v>
      </c>
      <c r="K33" s="22" t="s">
        <v>764</v>
      </c>
      <c r="L33" s="22" t="s">
        <v>743</v>
      </c>
    </row>
    <row r="34" spans="1:12" ht="30" customHeight="1" x14ac:dyDescent="0.3">
      <c r="A34" s="18">
        <v>29</v>
      </c>
      <c r="B34" s="19" t="s">
        <v>837</v>
      </c>
      <c r="C34" s="20" t="s">
        <v>838</v>
      </c>
      <c r="D34" s="18" t="s">
        <v>702</v>
      </c>
      <c r="E34" s="25" t="s">
        <v>277</v>
      </c>
      <c r="F34" s="20" t="s">
        <v>828</v>
      </c>
      <c r="G34" s="18" t="s">
        <v>839</v>
      </c>
      <c r="H34" s="20" t="s">
        <v>840</v>
      </c>
      <c r="I34" s="20" t="s">
        <v>830</v>
      </c>
      <c r="J34" s="18" t="s">
        <v>741</v>
      </c>
      <c r="K34" s="18" t="s">
        <v>764</v>
      </c>
      <c r="L34" s="18" t="s">
        <v>743</v>
      </c>
    </row>
    <row r="35" spans="1:12" ht="30" customHeight="1" x14ac:dyDescent="0.3">
      <c r="A35" s="22">
        <v>30</v>
      </c>
      <c r="B35" s="23" t="s">
        <v>841</v>
      </c>
      <c r="C35" s="24" t="s">
        <v>842</v>
      </c>
      <c r="D35" s="22" t="s">
        <v>676</v>
      </c>
      <c r="E35" s="21" t="s">
        <v>187</v>
      </c>
      <c r="F35" s="24" t="s">
        <v>828</v>
      </c>
      <c r="G35" s="22" t="s">
        <v>200</v>
      </c>
      <c r="H35" s="24" t="s">
        <v>843</v>
      </c>
      <c r="I35" s="24" t="s">
        <v>756</v>
      </c>
      <c r="J35" s="22" t="s">
        <v>741</v>
      </c>
      <c r="K35" s="22" t="s">
        <v>742</v>
      </c>
      <c r="L35" s="22" t="s">
        <v>743</v>
      </c>
    </row>
    <row r="36" spans="1:12" ht="30" customHeight="1" x14ac:dyDescent="0.3">
      <c r="A36" s="18">
        <v>31</v>
      </c>
      <c r="B36" s="19" t="s">
        <v>844</v>
      </c>
      <c r="C36" s="20" t="s">
        <v>845</v>
      </c>
      <c r="D36" s="18" t="s">
        <v>691</v>
      </c>
      <c r="E36" s="26" t="s">
        <v>718</v>
      </c>
      <c r="F36" s="20" t="s">
        <v>828</v>
      </c>
      <c r="G36" s="18" t="s">
        <v>200</v>
      </c>
      <c r="H36" s="20" t="s">
        <v>846</v>
      </c>
      <c r="I36" s="20" t="s">
        <v>756</v>
      </c>
      <c r="J36" s="18" t="s">
        <v>741</v>
      </c>
      <c r="K36" s="18" t="s">
        <v>804</v>
      </c>
      <c r="L36" s="18" t="s">
        <v>743</v>
      </c>
    </row>
    <row r="37" spans="1:12" ht="30" customHeight="1" x14ac:dyDescent="0.3">
      <c r="A37" s="22">
        <v>32</v>
      </c>
      <c r="B37" s="23" t="s">
        <v>847</v>
      </c>
      <c r="C37" s="24" t="s">
        <v>848</v>
      </c>
      <c r="D37" s="22" t="s">
        <v>695</v>
      </c>
      <c r="E37" s="25" t="s">
        <v>277</v>
      </c>
      <c r="F37" s="24" t="s">
        <v>828</v>
      </c>
      <c r="G37" s="22" t="s">
        <v>200</v>
      </c>
      <c r="H37" s="24" t="s">
        <v>843</v>
      </c>
      <c r="I37" s="24" t="s">
        <v>756</v>
      </c>
      <c r="J37" s="22" t="s">
        <v>741</v>
      </c>
      <c r="K37" s="22" t="s">
        <v>764</v>
      </c>
      <c r="L37" s="22" t="s">
        <v>743</v>
      </c>
    </row>
    <row r="38" spans="1:12" ht="30" customHeight="1" x14ac:dyDescent="0.3">
      <c r="A38" s="18">
        <v>33</v>
      </c>
      <c r="B38" s="19" t="s">
        <v>849</v>
      </c>
      <c r="C38" s="20" t="s">
        <v>850</v>
      </c>
      <c r="D38" s="18" t="s">
        <v>695</v>
      </c>
      <c r="E38" s="25" t="s">
        <v>277</v>
      </c>
      <c r="F38" s="20" t="s">
        <v>828</v>
      </c>
      <c r="G38" s="18" t="s">
        <v>200</v>
      </c>
      <c r="H38" s="20" t="s">
        <v>851</v>
      </c>
      <c r="I38" s="20" t="s">
        <v>756</v>
      </c>
      <c r="J38" s="18" t="s">
        <v>779</v>
      </c>
      <c r="K38" s="18" t="s">
        <v>764</v>
      </c>
      <c r="L38" s="18" t="s">
        <v>743</v>
      </c>
    </row>
    <row r="39" spans="1:12" ht="30" customHeight="1" x14ac:dyDescent="0.3">
      <c r="A39" s="22">
        <v>34</v>
      </c>
      <c r="B39" s="23" t="s">
        <v>852</v>
      </c>
      <c r="C39" s="24" t="s">
        <v>853</v>
      </c>
      <c r="D39" s="22" t="s">
        <v>721</v>
      </c>
      <c r="E39" s="26" t="s">
        <v>718</v>
      </c>
      <c r="F39" s="24" t="s">
        <v>828</v>
      </c>
      <c r="G39" s="22" t="s">
        <v>200</v>
      </c>
      <c r="H39" s="24" t="s">
        <v>843</v>
      </c>
      <c r="I39" s="24" t="s">
        <v>756</v>
      </c>
      <c r="J39" s="22" t="s">
        <v>741</v>
      </c>
      <c r="K39" s="22" t="s">
        <v>804</v>
      </c>
      <c r="L39" s="22" t="s">
        <v>743</v>
      </c>
    </row>
    <row r="40" spans="1:12" ht="30" customHeight="1" x14ac:dyDescent="0.3">
      <c r="A40" s="18">
        <v>35</v>
      </c>
      <c r="B40" s="19" t="s">
        <v>854</v>
      </c>
      <c r="C40" s="20" t="s">
        <v>855</v>
      </c>
      <c r="D40" s="18" t="s">
        <v>676</v>
      </c>
      <c r="E40" s="21" t="s">
        <v>187</v>
      </c>
      <c r="F40" s="20" t="s">
        <v>828</v>
      </c>
      <c r="G40" s="18" t="s">
        <v>211</v>
      </c>
      <c r="H40" s="20" t="s">
        <v>856</v>
      </c>
      <c r="I40" s="20" t="s">
        <v>756</v>
      </c>
      <c r="J40" s="18" t="s">
        <v>779</v>
      </c>
      <c r="K40" s="18" t="s">
        <v>742</v>
      </c>
      <c r="L40" s="18" t="s">
        <v>743</v>
      </c>
    </row>
    <row r="41" spans="1:12" ht="30" customHeight="1" x14ac:dyDescent="0.3">
      <c r="A41" s="22">
        <v>36</v>
      </c>
      <c r="B41" s="23" t="s">
        <v>857</v>
      </c>
      <c r="C41" s="24" t="s">
        <v>858</v>
      </c>
      <c r="D41" s="22" t="s">
        <v>774</v>
      </c>
      <c r="E41" s="25" t="s">
        <v>277</v>
      </c>
      <c r="F41" s="24" t="s">
        <v>828</v>
      </c>
      <c r="G41" s="22" t="s">
        <v>211</v>
      </c>
      <c r="H41" s="24" t="s">
        <v>856</v>
      </c>
      <c r="I41" s="24" t="s">
        <v>756</v>
      </c>
      <c r="J41" s="22" t="s">
        <v>779</v>
      </c>
      <c r="K41" s="22" t="s">
        <v>764</v>
      </c>
      <c r="L41" s="22" t="s">
        <v>743</v>
      </c>
    </row>
    <row r="42" spans="1:12" ht="30" customHeight="1" x14ac:dyDescent="0.3">
      <c r="A42" s="18">
        <v>37</v>
      </c>
      <c r="B42" s="19" t="s">
        <v>859</v>
      </c>
      <c r="C42" s="20" t="s">
        <v>860</v>
      </c>
      <c r="D42" s="18" t="s">
        <v>695</v>
      </c>
      <c r="E42" s="25" t="s">
        <v>277</v>
      </c>
      <c r="F42" s="20" t="s">
        <v>828</v>
      </c>
      <c r="G42" s="18" t="s">
        <v>211</v>
      </c>
      <c r="H42" s="20" t="s">
        <v>856</v>
      </c>
      <c r="I42" s="20" t="s">
        <v>756</v>
      </c>
      <c r="J42" s="18" t="s">
        <v>779</v>
      </c>
      <c r="K42" s="18" t="s">
        <v>764</v>
      </c>
      <c r="L42" s="18" t="s">
        <v>743</v>
      </c>
    </row>
    <row r="43" spans="1:12" ht="30" customHeight="1" x14ac:dyDescent="0.3">
      <c r="A43" s="22">
        <v>38</v>
      </c>
      <c r="B43" s="23" t="s">
        <v>861</v>
      </c>
      <c r="C43" s="24" t="s">
        <v>862</v>
      </c>
      <c r="D43" s="22" t="s">
        <v>676</v>
      </c>
      <c r="E43" s="21" t="s">
        <v>187</v>
      </c>
      <c r="F43" s="24" t="s">
        <v>863</v>
      </c>
      <c r="G43" s="22" t="s">
        <v>864</v>
      </c>
      <c r="H43" s="24" t="s">
        <v>865</v>
      </c>
      <c r="I43" s="24" t="s">
        <v>740</v>
      </c>
      <c r="J43" s="22" t="s">
        <v>741</v>
      </c>
      <c r="K43" s="22" t="s">
        <v>742</v>
      </c>
      <c r="L43" s="22" t="s">
        <v>743</v>
      </c>
    </row>
    <row r="44" spans="1:12" ht="30" customHeight="1" x14ac:dyDescent="0.3">
      <c r="A44" s="18">
        <v>39</v>
      </c>
      <c r="B44" s="19" t="s">
        <v>866</v>
      </c>
      <c r="C44" s="20" t="s">
        <v>867</v>
      </c>
      <c r="D44" s="18" t="s">
        <v>774</v>
      </c>
      <c r="E44" s="25" t="s">
        <v>277</v>
      </c>
      <c r="F44" s="20" t="s">
        <v>863</v>
      </c>
      <c r="G44" s="18" t="s">
        <v>200</v>
      </c>
      <c r="H44" s="20" t="s">
        <v>865</v>
      </c>
      <c r="I44" s="20" t="s">
        <v>830</v>
      </c>
      <c r="J44" s="18" t="s">
        <v>741</v>
      </c>
      <c r="K44" s="18" t="s">
        <v>764</v>
      </c>
      <c r="L44" s="18" t="s">
        <v>743</v>
      </c>
    </row>
    <row r="45" spans="1:12" ht="30" customHeight="1" x14ac:dyDescent="0.3">
      <c r="A45" s="22">
        <v>40</v>
      </c>
      <c r="B45" s="23" t="s">
        <v>868</v>
      </c>
      <c r="C45" s="24" t="s">
        <v>869</v>
      </c>
      <c r="D45" s="22" t="s">
        <v>695</v>
      </c>
      <c r="E45" s="25" t="s">
        <v>277</v>
      </c>
      <c r="F45" s="24" t="s">
        <v>863</v>
      </c>
      <c r="G45" s="22" t="s">
        <v>200</v>
      </c>
      <c r="H45" s="24" t="s">
        <v>865</v>
      </c>
      <c r="I45" s="24" t="s">
        <v>830</v>
      </c>
      <c r="J45" s="22" t="s">
        <v>741</v>
      </c>
      <c r="K45" s="22" t="s">
        <v>764</v>
      </c>
      <c r="L45" s="22" t="s">
        <v>743</v>
      </c>
    </row>
    <row r="46" spans="1:12" ht="30" customHeight="1" x14ac:dyDescent="0.3">
      <c r="A46" s="18">
        <v>41</v>
      </c>
      <c r="B46" s="19" t="s">
        <v>870</v>
      </c>
      <c r="C46" s="20" t="s">
        <v>871</v>
      </c>
      <c r="D46" s="18" t="s">
        <v>702</v>
      </c>
      <c r="E46" s="25" t="s">
        <v>277</v>
      </c>
      <c r="F46" s="20" t="s">
        <v>863</v>
      </c>
      <c r="G46" s="18" t="s">
        <v>872</v>
      </c>
      <c r="H46" s="20" t="s">
        <v>873</v>
      </c>
      <c r="I46" s="20" t="s">
        <v>756</v>
      </c>
      <c r="J46" s="18" t="s">
        <v>779</v>
      </c>
      <c r="K46" s="18" t="s">
        <v>764</v>
      </c>
      <c r="L46" s="18" t="s">
        <v>743</v>
      </c>
    </row>
    <row r="47" spans="1:12" ht="30" customHeight="1" x14ac:dyDescent="0.3">
      <c r="A47" s="22">
        <v>42</v>
      </c>
      <c r="B47" s="23" t="s">
        <v>874</v>
      </c>
      <c r="C47" s="24" t="s">
        <v>875</v>
      </c>
      <c r="D47" s="22" t="s">
        <v>695</v>
      </c>
      <c r="E47" s="25" t="s">
        <v>277</v>
      </c>
      <c r="F47" s="24" t="s">
        <v>863</v>
      </c>
      <c r="G47" s="22" t="s">
        <v>876</v>
      </c>
      <c r="H47" s="24" t="s">
        <v>877</v>
      </c>
      <c r="I47" s="24" t="s">
        <v>740</v>
      </c>
      <c r="J47" s="22" t="s">
        <v>741</v>
      </c>
      <c r="K47" s="22" t="s">
        <v>764</v>
      </c>
      <c r="L47" s="22" t="s">
        <v>743</v>
      </c>
    </row>
    <row r="48" spans="1:12" ht="30" customHeight="1" x14ac:dyDescent="0.3">
      <c r="A48" s="18">
        <v>43</v>
      </c>
      <c r="B48" s="19" t="s">
        <v>878</v>
      </c>
      <c r="C48" s="20" t="s">
        <v>879</v>
      </c>
      <c r="D48" s="18" t="s">
        <v>708</v>
      </c>
      <c r="E48" s="25" t="s">
        <v>277</v>
      </c>
      <c r="F48" s="20" t="s">
        <v>863</v>
      </c>
      <c r="G48" s="18" t="s">
        <v>880</v>
      </c>
      <c r="H48" s="20" t="s">
        <v>881</v>
      </c>
      <c r="I48" s="20" t="s">
        <v>740</v>
      </c>
      <c r="J48" s="18" t="s">
        <v>741</v>
      </c>
      <c r="K48" s="18" t="s">
        <v>764</v>
      </c>
      <c r="L48" s="18" t="s">
        <v>743</v>
      </c>
    </row>
    <row r="49" spans="1:12" ht="30" customHeight="1" x14ac:dyDescent="0.3">
      <c r="A49" s="22">
        <v>44</v>
      </c>
      <c r="B49" s="23" t="s">
        <v>882</v>
      </c>
      <c r="C49" s="24" t="s">
        <v>883</v>
      </c>
      <c r="D49" s="22" t="s">
        <v>676</v>
      </c>
      <c r="E49" s="21" t="s">
        <v>187</v>
      </c>
      <c r="F49" s="24" t="s">
        <v>884</v>
      </c>
      <c r="G49" s="22" t="s">
        <v>220</v>
      </c>
      <c r="H49" s="24" t="s">
        <v>885</v>
      </c>
      <c r="I49" s="24" t="s">
        <v>830</v>
      </c>
      <c r="J49" s="22" t="s">
        <v>741</v>
      </c>
      <c r="K49" s="22" t="s">
        <v>742</v>
      </c>
      <c r="L49" s="22" t="s">
        <v>743</v>
      </c>
    </row>
    <row r="50" spans="1:12" ht="30" customHeight="1" x14ac:dyDescent="0.3">
      <c r="A50" s="18">
        <v>45</v>
      </c>
      <c r="B50" s="19" t="s">
        <v>886</v>
      </c>
      <c r="C50" s="20" t="s">
        <v>887</v>
      </c>
      <c r="D50" s="18" t="s">
        <v>682</v>
      </c>
      <c r="E50" s="21" t="s">
        <v>187</v>
      </c>
      <c r="F50" s="20" t="s">
        <v>884</v>
      </c>
      <c r="G50" s="18" t="s">
        <v>220</v>
      </c>
      <c r="H50" s="20" t="s">
        <v>888</v>
      </c>
      <c r="I50" s="20" t="s">
        <v>748</v>
      </c>
      <c r="J50" s="18" t="s">
        <v>741</v>
      </c>
      <c r="K50" s="18" t="s">
        <v>742</v>
      </c>
      <c r="L50" s="18" t="s">
        <v>743</v>
      </c>
    </row>
    <row r="51" spans="1:12" ht="30" customHeight="1" x14ac:dyDescent="0.3">
      <c r="A51" s="22">
        <v>46</v>
      </c>
      <c r="B51" s="23" t="s">
        <v>889</v>
      </c>
      <c r="C51" s="24" t="s">
        <v>890</v>
      </c>
      <c r="D51" s="22" t="s">
        <v>695</v>
      </c>
      <c r="E51" s="25" t="s">
        <v>277</v>
      </c>
      <c r="F51" s="24" t="s">
        <v>884</v>
      </c>
      <c r="G51" s="22" t="s">
        <v>891</v>
      </c>
      <c r="H51" s="24" t="s">
        <v>892</v>
      </c>
      <c r="I51" s="24" t="s">
        <v>830</v>
      </c>
      <c r="J51" s="22" t="s">
        <v>741</v>
      </c>
      <c r="K51" s="22" t="s">
        <v>764</v>
      </c>
      <c r="L51" s="22" t="s">
        <v>743</v>
      </c>
    </row>
    <row r="52" spans="1:12" ht="30" customHeight="1" x14ac:dyDescent="0.3">
      <c r="A52" s="18">
        <v>47</v>
      </c>
      <c r="B52" s="19" t="s">
        <v>893</v>
      </c>
      <c r="C52" s="20" t="s">
        <v>894</v>
      </c>
      <c r="D52" s="18" t="s">
        <v>695</v>
      </c>
      <c r="E52" s="25" t="s">
        <v>277</v>
      </c>
      <c r="F52" s="20" t="s">
        <v>884</v>
      </c>
      <c r="G52" s="18" t="s">
        <v>895</v>
      </c>
      <c r="H52" s="20" t="s">
        <v>896</v>
      </c>
      <c r="I52" s="20" t="s">
        <v>830</v>
      </c>
      <c r="J52" s="18" t="s">
        <v>741</v>
      </c>
      <c r="K52" s="18" t="s">
        <v>764</v>
      </c>
      <c r="L52" s="18" t="s">
        <v>743</v>
      </c>
    </row>
    <row r="53" spans="1:12" ht="30" customHeight="1" x14ac:dyDescent="0.3">
      <c r="A53" s="22">
        <v>48</v>
      </c>
      <c r="B53" s="23" t="s">
        <v>897</v>
      </c>
      <c r="C53" s="24" t="s">
        <v>898</v>
      </c>
      <c r="D53" s="22" t="s">
        <v>695</v>
      </c>
      <c r="E53" s="25" t="s">
        <v>277</v>
      </c>
      <c r="F53" s="24" t="s">
        <v>884</v>
      </c>
      <c r="G53" s="22" t="s">
        <v>220</v>
      </c>
      <c r="H53" s="24" t="s">
        <v>899</v>
      </c>
      <c r="I53" s="24" t="s">
        <v>830</v>
      </c>
      <c r="J53" s="22" t="s">
        <v>741</v>
      </c>
      <c r="K53" s="22" t="s">
        <v>764</v>
      </c>
      <c r="L53" s="22" t="s">
        <v>743</v>
      </c>
    </row>
    <row r="54" spans="1:12" ht="30" customHeight="1" x14ac:dyDescent="0.3">
      <c r="A54" s="18">
        <v>49</v>
      </c>
      <c r="B54" s="19" t="s">
        <v>900</v>
      </c>
      <c r="C54" s="20" t="s">
        <v>901</v>
      </c>
      <c r="D54" s="18" t="s">
        <v>774</v>
      </c>
      <c r="E54" s="25" t="s">
        <v>277</v>
      </c>
      <c r="F54" s="20" t="s">
        <v>884</v>
      </c>
      <c r="G54" s="18" t="s">
        <v>220</v>
      </c>
      <c r="H54" s="20" t="s">
        <v>902</v>
      </c>
      <c r="I54" s="20" t="s">
        <v>830</v>
      </c>
      <c r="J54" s="18" t="s">
        <v>741</v>
      </c>
      <c r="K54" s="18" t="s">
        <v>764</v>
      </c>
      <c r="L54" s="18" t="s">
        <v>743</v>
      </c>
    </row>
    <row r="55" spans="1:12" ht="30" customHeight="1" x14ac:dyDescent="0.3">
      <c r="A55" s="22">
        <v>50</v>
      </c>
      <c r="B55" s="23" t="s">
        <v>903</v>
      </c>
      <c r="C55" s="24" t="s">
        <v>904</v>
      </c>
      <c r="D55" s="22" t="s">
        <v>702</v>
      </c>
      <c r="E55" s="25" t="s">
        <v>277</v>
      </c>
      <c r="F55" s="24" t="s">
        <v>884</v>
      </c>
      <c r="G55" s="22" t="s">
        <v>905</v>
      </c>
      <c r="H55" s="24" t="s">
        <v>906</v>
      </c>
      <c r="I55" s="24" t="s">
        <v>907</v>
      </c>
      <c r="J55" s="22" t="s">
        <v>741</v>
      </c>
      <c r="K55" s="22" t="s">
        <v>764</v>
      </c>
      <c r="L55" s="22" t="s">
        <v>743</v>
      </c>
    </row>
    <row r="56" spans="1:12" ht="30" customHeight="1" x14ac:dyDescent="0.3">
      <c r="A56" s="18">
        <v>51</v>
      </c>
      <c r="B56" s="19" t="s">
        <v>908</v>
      </c>
      <c r="C56" s="20" t="s">
        <v>909</v>
      </c>
      <c r="D56" s="18" t="s">
        <v>705</v>
      </c>
      <c r="E56" s="25" t="s">
        <v>277</v>
      </c>
      <c r="F56" s="20" t="s">
        <v>884</v>
      </c>
      <c r="G56" s="18" t="s">
        <v>250</v>
      </c>
      <c r="H56" s="20" t="s">
        <v>910</v>
      </c>
      <c r="I56" s="20" t="s">
        <v>911</v>
      </c>
      <c r="J56" s="18" t="s">
        <v>741</v>
      </c>
      <c r="K56" s="18" t="s">
        <v>764</v>
      </c>
      <c r="L56" s="18" t="s">
        <v>743</v>
      </c>
    </row>
    <row r="57" spans="1:12" ht="30" customHeight="1" x14ac:dyDescent="0.3">
      <c r="A57" s="22">
        <v>52</v>
      </c>
      <c r="B57" s="23" t="s">
        <v>912</v>
      </c>
      <c r="C57" s="24" t="s">
        <v>913</v>
      </c>
      <c r="D57" s="22" t="s">
        <v>695</v>
      </c>
      <c r="E57" s="25" t="s">
        <v>277</v>
      </c>
      <c r="F57" s="24" t="s">
        <v>884</v>
      </c>
      <c r="G57" s="22" t="s">
        <v>905</v>
      </c>
      <c r="H57" s="24" t="s">
        <v>914</v>
      </c>
      <c r="I57" s="24" t="s">
        <v>907</v>
      </c>
      <c r="J57" s="22" t="s">
        <v>741</v>
      </c>
      <c r="K57" s="22" t="s">
        <v>764</v>
      </c>
      <c r="L57" s="22" t="s">
        <v>743</v>
      </c>
    </row>
    <row r="58" spans="1:12" ht="30" customHeight="1" x14ac:dyDescent="0.3">
      <c r="A58" s="18">
        <v>53</v>
      </c>
      <c r="B58" s="19" t="s">
        <v>915</v>
      </c>
      <c r="C58" s="20" t="s">
        <v>916</v>
      </c>
      <c r="D58" s="18" t="s">
        <v>695</v>
      </c>
      <c r="E58" s="21" t="s">
        <v>187</v>
      </c>
      <c r="F58" s="20" t="s">
        <v>884</v>
      </c>
      <c r="G58" s="18" t="s">
        <v>297</v>
      </c>
      <c r="H58" s="20" t="s">
        <v>917</v>
      </c>
      <c r="I58" s="20" t="s">
        <v>740</v>
      </c>
      <c r="J58" s="18" t="s">
        <v>779</v>
      </c>
      <c r="K58" s="18" t="s">
        <v>742</v>
      </c>
      <c r="L58" s="18" t="s">
        <v>743</v>
      </c>
    </row>
    <row r="59" spans="1:12" ht="30" customHeight="1" x14ac:dyDescent="0.3">
      <c r="A59" s="22">
        <v>54</v>
      </c>
      <c r="B59" s="23" t="s">
        <v>918</v>
      </c>
      <c r="C59" s="24" t="s">
        <v>919</v>
      </c>
      <c r="D59" s="22" t="s">
        <v>708</v>
      </c>
      <c r="E59" s="25" t="s">
        <v>277</v>
      </c>
      <c r="F59" s="24" t="s">
        <v>884</v>
      </c>
      <c r="G59" s="22" t="s">
        <v>268</v>
      </c>
      <c r="H59" s="24" t="s">
        <v>920</v>
      </c>
      <c r="I59" s="24" t="s">
        <v>907</v>
      </c>
      <c r="J59" s="22" t="s">
        <v>741</v>
      </c>
      <c r="K59" s="22" t="s">
        <v>764</v>
      </c>
      <c r="L59" s="22" t="s">
        <v>743</v>
      </c>
    </row>
    <row r="60" spans="1:12" ht="30" customHeight="1" x14ac:dyDescent="0.3">
      <c r="A60" s="18">
        <v>55</v>
      </c>
      <c r="B60" s="19" t="s">
        <v>921</v>
      </c>
      <c r="C60" s="20" t="s">
        <v>922</v>
      </c>
      <c r="D60" s="18" t="s">
        <v>717</v>
      </c>
      <c r="E60" s="26" t="s">
        <v>718</v>
      </c>
      <c r="F60" s="20" t="s">
        <v>884</v>
      </c>
      <c r="G60" s="18" t="s">
        <v>250</v>
      </c>
      <c r="H60" s="20" t="s">
        <v>923</v>
      </c>
      <c r="I60" s="20" t="s">
        <v>911</v>
      </c>
      <c r="J60" s="18" t="s">
        <v>779</v>
      </c>
      <c r="K60" s="18" t="s">
        <v>804</v>
      </c>
      <c r="L60" s="18" t="s">
        <v>743</v>
      </c>
    </row>
    <row r="61" spans="1:12" ht="30" customHeight="1" x14ac:dyDescent="0.3">
      <c r="A61" s="22">
        <v>56</v>
      </c>
      <c r="B61" s="23" t="s">
        <v>924</v>
      </c>
      <c r="C61" s="24" t="s">
        <v>925</v>
      </c>
      <c r="D61" s="22" t="s">
        <v>673</v>
      </c>
      <c r="E61" s="21" t="s">
        <v>187</v>
      </c>
      <c r="F61" s="24" t="s">
        <v>926</v>
      </c>
      <c r="G61" s="22" t="s">
        <v>927</v>
      </c>
      <c r="H61" s="24" t="s">
        <v>752</v>
      </c>
      <c r="I61" s="24" t="s">
        <v>748</v>
      </c>
      <c r="J61" s="22" t="s">
        <v>741</v>
      </c>
      <c r="K61" s="22" t="s">
        <v>742</v>
      </c>
      <c r="L61" s="22" t="s">
        <v>743</v>
      </c>
    </row>
    <row r="62" spans="1:12" ht="30" customHeight="1" x14ac:dyDescent="0.3">
      <c r="A62" s="18">
        <v>57</v>
      </c>
      <c r="B62" s="19" t="s">
        <v>928</v>
      </c>
      <c r="C62" s="20" t="s">
        <v>929</v>
      </c>
      <c r="D62" s="18" t="s">
        <v>676</v>
      </c>
      <c r="E62" s="21" t="s">
        <v>187</v>
      </c>
      <c r="F62" s="20" t="s">
        <v>926</v>
      </c>
      <c r="G62" s="18" t="s">
        <v>230</v>
      </c>
      <c r="H62" s="20" t="s">
        <v>930</v>
      </c>
      <c r="I62" s="20" t="s">
        <v>830</v>
      </c>
      <c r="J62" s="18" t="s">
        <v>741</v>
      </c>
      <c r="K62" s="18" t="s">
        <v>742</v>
      </c>
      <c r="L62" s="18" t="s">
        <v>743</v>
      </c>
    </row>
    <row r="63" spans="1:12" ht="30" customHeight="1" x14ac:dyDescent="0.3">
      <c r="A63" s="22">
        <v>58</v>
      </c>
      <c r="B63" s="23" t="s">
        <v>931</v>
      </c>
      <c r="C63" s="24" t="s">
        <v>932</v>
      </c>
      <c r="D63" s="22" t="s">
        <v>695</v>
      </c>
      <c r="E63" s="21" t="s">
        <v>187</v>
      </c>
      <c r="F63" s="24" t="s">
        <v>926</v>
      </c>
      <c r="G63" s="22" t="s">
        <v>230</v>
      </c>
      <c r="H63" s="24" t="s">
        <v>933</v>
      </c>
      <c r="I63" s="24" t="s">
        <v>830</v>
      </c>
      <c r="J63" s="22" t="s">
        <v>741</v>
      </c>
      <c r="K63" s="22" t="s">
        <v>764</v>
      </c>
      <c r="L63" s="22" t="s">
        <v>743</v>
      </c>
    </row>
    <row r="64" spans="1:12" ht="30" customHeight="1" x14ac:dyDescent="0.3">
      <c r="A64" s="18">
        <v>59</v>
      </c>
      <c r="B64" s="19" t="s">
        <v>934</v>
      </c>
      <c r="C64" s="20" t="s">
        <v>935</v>
      </c>
      <c r="D64" s="18" t="s">
        <v>695</v>
      </c>
      <c r="E64" s="25" t="s">
        <v>277</v>
      </c>
      <c r="F64" s="20" t="s">
        <v>926</v>
      </c>
      <c r="G64" s="18" t="s">
        <v>230</v>
      </c>
      <c r="H64" s="20" t="s">
        <v>936</v>
      </c>
      <c r="I64" s="20" t="s">
        <v>830</v>
      </c>
      <c r="J64" s="18" t="s">
        <v>741</v>
      </c>
      <c r="K64" s="18" t="s">
        <v>764</v>
      </c>
      <c r="L64" s="18" t="s">
        <v>743</v>
      </c>
    </row>
    <row r="65" spans="1:12" ht="30" customHeight="1" x14ac:dyDescent="0.3">
      <c r="A65" s="22">
        <v>60</v>
      </c>
      <c r="B65" s="23" t="s">
        <v>937</v>
      </c>
      <c r="C65" s="24" t="s">
        <v>938</v>
      </c>
      <c r="D65" s="22" t="s">
        <v>774</v>
      </c>
      <c r="E65" s="25" t="s">
        <v>277</v>
      </c>
      <c r="F65" s="24" t="s">
        <v>926</v>
      </c>
      <c r="G65" s="22" t="s">
        <v>230</v>
      </c>
      <c r="H65" s="24" t="s">
        <v>939</v>
      </c>
      <c r="I65" s="24" t="s">
        <v>830</v>
      </c>
      <c r="J65" s="22" t="s">
        <v>741</v>
      </c>
      <c r="K65" s="22" t="s">
        <v>764</v>
      </c>
      <c r="L65" s="22" t="s">
        <v>743</v>
      </c>
    </row>
    <row r="66" spans="1:12" ht="30" customHeight="1" x14ac:dyDescent="0.3">
      <c r="A66" s="18">
        <v>61</v>
      </c>
      <c r="B66" s="19" t="s">
        <v>940</v>
      </c>
      <c r="C66" s="20" t="s">
        <v>941</v>
      </c>
      <c r="D66" s="18" t="s">
        <v>702</v>
      </c>
      <c r="E66" s="25" t="s">
        <v>277</v>
      </c>
      <c r="F66" s="20" t="s">
        <v>926</v>
      </c>
      <c r="G66" s="18" t="s">
        <v>230</v>
      </c>
      <c r="H66" s="20" t="s">
        <v>942</v>
      </c>
      <c r="I66" s="20" t="s">
        <v>830</v>
      </c>
      <c r="J66" s="18" t="s">
        <v>741</v>
      </c>
      <c r="K66" s="18" t="s">
        <v>764</v>
      </c>
      <c r="L66" s="18" t="s">
        <v>743</v>
      </c>
    </row>
    <row r="67" spans="1:12" ht="30" customHeight="1" x14ac:dyDescent="0.3">
      <c r="A67" s="22">
        <v>62</v>
      </c>
      <c r="B67" s="23" t="s">
        <v>943</v>
      </c>
      <c r="C67" s="24" t="s">
        <v>944</v>
      </c>
      <c r="D67" s="22" t="s">
        <v>695</v>
      </c>
      <c r="E67" s="25" t="s">
        <v>277</v>
      </c>
      <c r="F67" s="24" t="s">
        <v>926</v>
      </c>
      <c r="G67" s="22" t="s">
        <v>230</v>
      </c>
      <c r="H67" s="24" t="s">
        <v>945</v>
      </c>
      <c r="I67" s="24" t="s">
        <v>830</v>
      </c>
      <c r="J67" s="22" t="s">
        <v>741</v>
      </c>
      <c r="K67" s="22" t="s">
        <v>764</v>
      </c>
      <c r="L67" s="22" t="s">
        <v>743</v>
      </c>
    </row>
    <row r="68" spans="1:12" ht="30" customHeight="1" x14ac:dyDescent="0.3">
      <c r="A68" s="18">
        <v>63</v>
      </c>
      <c r="B68" s="19" t="s">
        <v>946</v>
      </c>
      <c r="C68" s="20" t="s">
        <v>947</v>
      </c>
      <c r="D68" s="18" t="s">
        <v>691</v>
      </c>
      <c r="E68" s="21" t="s">
        <v>187</v>
      </c>
      <c r="F68" s="20" t="s">
        <v>926</v>
      </c>
      <c r="G68" s="18" t="s">
        <v>948</v>
      </c>
      <c r="H68" s="20" t="s">
        <v>949</v>
      </c>
      <c r="I68" s="20" t="s">
        <v>830</v>
      </c>
      <c r="J68" s="18" t="s">
        <v>741</v>
      </c>
      <c r="K68" s="18" t="s">
        <v>742</v>
      </c>
      <c r="L68" s="18" t="s">
        <v>743</v>
      </c>
    </row>
    <row r="69" spans="1:12" ht="30" customHeight="1" x14ac:dyDescent="0.3">
      <c r="A69" s="22">
        <v>64</v>
      </c>
      <c r="B69" s="23" t="s">
        <v>950</v>
      </c>
      <c r="C69" s="24" t="s">
        <v>951</v>
      </c>
      <c r="D69" s="22" t="s">
        <v>695</v>
      </c>
      <c r="E69" s="25" t="s">
        <v>277</v>
      </c>
      <c r="F69" s="24" t="s">
        <v>926</v>
      </c>
      <c r="G69" s="22" t="s">
        <v>230</v>
      </c>
      <c r="H69" s="24" t="s">
        <v>952</v>
      </c>
      <c r="I69" s="24" t="s">
        <v>830</v>
      </c>
      <c r="J69" s="22" t="s">
        <v>741</v>
      </c>
      <c r="K69" s="22" t="s">
        <v>764</v>
      </c>
      <c r="L69" s="22" t="s">
        <v>743</v>
      </c>
    </row>
    <row r="70" spans="1:12" ht="30" customHeight="1" x14ac:dyDescent="0.3">
      <c r="A70" s="18">
        <v>65</v>
      </c>
      <c r="B70" s="19" t="s">
        <v>953</v>
      </c>
      <c r="C70" s="20" t="s">
        <v>954</v>
      </c>
      <c r="D70" s="18" t="s">
        <v>695</v>
      </c>
      <c r="E70" s="25" t="s">
        <v>277</v>
      </c>
      <c r="F70" s="20" t="s">
        <v>926</v>
      </c>
      <c r="G70" s="18" t="s">
        <v>955</v>
      </c>
      <c r="H70" s="20" t="s">
        <v>956</v>
      </c>
      <c r="I70" s="20" t="s">
        <v>740</v>
      </c>
      <c r="J70" s="18" t="s">
        <v>741</v>
      </c>
      <c r="K70" s="18" t="s">
        <v>764</v>
      </c>
      <c r="L70" s="18" t="s">
        <v>743</v>
      </c>
    </row>
    <row r="71" spans="1:12" ht="30" customHeight="1" x14ac:dyDescent="0.3">
      <c r="A71" s="22">
        <v>66</v>
      </c>
      <c r="B71" s="23" t="s">
        <v>957</v>
      </c>
      <c r="C71" s="24" t="s">
        <v>958</v>
      </c>
      <c r="D71" s="22" t="s">
        <v>695</v>
      </c>
      <c r="E71" s="25" t="s">
        <v>277</v>
      </c>
      <c r="F71" s="24" t="s">
        <v>926</v>
      </c>
      <c r="G71" s="22" t="s">
        <v>307</v>
      </c>
      <c r="H71" s="24" t="s">
        <v>959</v>
      </c>
      <c r="I71" s="24" t="s">
        <v>740</v>
      </c>
      <c r="J71" s="22" t="s">
        <v>741</v>
      </c>
      <c r="K71" s="22" t="s">
        <v>764</v>
      </c>
      <c r="L71" s="22" t="s">
        <v>743</v>
      </c>
    </row>
    <row r="72" spans="1:12" ht="30" customHeight="1" x14ac:dyDescent="0.3">
      <c r="A72" s="18">
        <v>67</v>
      </c>
      <c r="B72" s="19" t="s">
        <v>960</v>
      </c>
      <c r="C72" s="20" t="s">
        <v>961</v>
      </c>
      <c r="D72" s="18" t="s">
        <v>695</v>
      </c>
      <c r="E72" s="25" t="s">
        <v>277</v>
      </c>
      <c r="F72" s="20" t="s">
        <v>926</v>
      </c>
      <c r="G72" s="18" t="s">
        <v>962</v>
      </c>
      <c r="H72" s="20" t="s">
        <v>963</v>
      </c>
      <c r="I72" s="20" t="s">
        <v>830</v>
      </c>
      <c r="J72" s="18" t="s">
        <v>741</v>
      </c>
      <c r="K72" s="18" t="s">
        <v>764</v>
      </c>
      <c r="L72" s="18" t="s">
        <v>743</v>
      </c>
    </row>
    <row r="73" spans="1:12" ht="30" customHeight="1" x14ac:dyDescent="0.3">
      <c r="A73" s="22">
        <v>68</v>
      </c>
      <c r="B73" s="23" t="s">
        <v>964</v>
      </c>
      <c r="C73" s="24" t="s">
        <v>965</v>
      </c>
      <c r="D73" s="22" t="s">
        <v>702</v>
      </c>
      <c r="E73" s="25" t="s">
        <v>277</v>
      </c>
      <c r="F73" s="24" t="s">
        <v>926</v>
      </c>
      <c r="G73" s="22" t="s">
        <v>268</v>
      </c>
      <c r="H73" s="24" t="s">
        <v>966</v>
      </c>
      <c r="I73" s="24" t="s">
        <v>907</v>
      </c>
      <c r="J73" s="22" t="s">
        <v>741</v>
      </c>
      <c r="K73" s="22" t="s">
        <v>764</v>
      </c>
      <c r="L73" s="22" t="s">
        <v>743</v>
      </c>
    </row>
    <row r="74" spans="1:12" ht="30" customHeight="1" x14ac:dyDescent="0.3">
      <c r="A74" s="18">
        <v>69</v>
      </c>
      <c r="B74" s="19" t="s">
        <v>967</v>
      </c>
      <c r="C74" s="20" t="s">
        <v>968</v>
      </c>
      <c r="D74" s="18" t="s">
        <v>695</v>
      </c>
      <c r="E74" s="25" t="s">
        <v>277</v>
      </c>
      <c r="F74" s="20" t="s">
        <v>926</v>
      </c>
      <c r="G74" s="18" t="s">
        <v>288</v>
      </c>
      <c r="H74" s="20" t="s">
        <v>969</v>
      </c>
      <c r="I74" s="20" t="s">
        <v>970</v>
      </c>
      <c r="J74" s="18" t="s">
        <v>779</v>
      </c>
      <c r="K74" s="18" t="s">
        <v>764</v>
      </c>
      <c r="L74" s="18" t="s">
        <v>743</v>
      </c>
    </row>
    <row r="75" spans="1:12" ht="30" customHeight="1" x14ac:dyDescent="0.3">
      <c r="A75" s="22">
        <v>70</v>
      </c>
      <c r="B75" s="23" t="s">
        <v>971</v>
      </c>
      <c r="C75" s="24" t="s">
        <v>972</v>
      </c>
      <c r="D75" s="22" t="s">
        <v>708</v>
      </c>
      <c r="E75" s="25" t="s">
        <v>277</v>
      </c>
      <c r="F75" s="24" t="s">
        <v>926</v>
      </c>
      <c r="G75" s="22" t="s">
        <v>279</v>
      </c>
      <c r="H75" s="24" t="s">
        <v>966</v>
      </c>
      <c r="I75" s="24" t="s">
        <v>907</v>
      </c>
      <c r="J75" s="22" t="s">
        <v>741</v>
      </c>
      <c r="K75" s="22" t="s">
        <v>764</v>
      </c>
      <c r="L75" s="22" t="s">
        <v>743</v>
      </c>
    </row>
    <row r="76" spans="1:12" ht="30" customHeight="1" x14ac:dyDescent="0.3">
      <c r="A76" s="18">
        <v>71</v>
      </c>
      <c r="B76" s="19" t="s">
        <v>973</v>
      </c>
      <c r="C76" s="20" t="s">
        <v>974</v>
      </c>
      <c r="D76" s="18" t="s">
        <v>717</v>
      </c>
      <c r="E76" s="26" t="s">
        <v>718</v>
      </c>
      <c r="F76" s="20" t="s">
        <v>926</v>
      </c>
      <c r="G76" s="18" t="s">
        <v>259</v>
      </c>
      <c r="H76" s="20" t="s">
        <v>975</v>
      </c>
      <c r="I76" s="20" t="s">
        <v>763</v>
      </c>
      <c r="J76" s="18" t="s">
        <v>741</v>
      </c>
      <c r="K76" s="18" t="s">
        <v>804</v>
      </c>
      <c r="L76" s="18" t="s">
        <v>743</v>
      </c>
    </row>
    <row r="77" spans="1:12" ht="30" customHeight="1" x14ac:dyDescent="0.3">
      <c r="A77" s="22">
        <v>72</v>
      </c>
      <c r="B77" s="23" t="s">
        <v>976</v>
      </c>
      <c r="C77" s="24" t="s">
        <v>977</v>
      </c>
      <c r="D77" s="22" t="s">
        <v>721</v>
      </c>
      <c r="E77" s="26" t="s">
        <v>718</v>
      </c>
      <c r="F77" s="24" t="s">
        <v>926</v>
      </c>
      <c r="G77" s="22" t="s">
        <v>955</v>
      </c>
      <c r="H77" s="24" t="s">
        <v>956</v>
      </c>
      <c r="I77" s="24" t="s">
        <v>740</v>
      </c>
      <c r="J77" s="22" t="s">
        <v>779</v>
      </c>
      <c r="K77" s="22" t="s">
        <v>804</v>
      </c>
      <c r="L77" s="22" t="s">
        <v>743</v>
      </c>
    </row>
    <row r="78" spans="1:12" ht="30" customHeight="1" x14ac:dyDescent="0.3">
      <c r="A78" s="18">
        <v>73</v>
      </c>
      <c r="B78" s="19" t="s">
        <v>978</v>
      </c>
      <c r="C78" s="20" t="s">
        <v>979</v>
      </c>
      <c r="D78" s="18" t="s">
        <v>679</v>
      </c>
      <c r="E78" s="21" t="s">
        <v>187</v>
      </c>
      <c r="F78" s="20" t="s">
        <v>980</v>
      </c>
      <c r="G78" s="18" t="s">
        <v>240</v>
      </c>
      <c r="H78" s="20" t="s">
        <v>981</v>
      </c>
      <c r="I78" s="20" t="s">
        <v>907</v>
      </c>
      <c r="J78" s="18" t="s">
        <v>741</v>
      </c>
      <c r="K78" s="18" t="s">
        <v>742</v>
      </c>
      <c r="L78" s="18" t="s">
        <v>743</v>
      </c>
    </row>
    <row r="79" spans="1:12" ht="30" customHeight="1" x14ac:dyDescent="0.3">
      <c r="A79" s="22">
        <v>74</v>
      </c>
      <c r="B79" s="23" t="s">
        <v>982</v>
      </c>
      <c r="C79" s="24" t="s">
        <v>983</v>
      </c>
      <c r="D79" s="22" t="s">
        <v>676</v>
      </c>
      <c r="E79" s="21" t="s">
        <v>187</v>
      </c>
      <c r="F79" s="24" t="s">
        <v>980</v>
      </c>
      <c r="G79" s="22" t="s">
        <v>240</v>
      </c>
      <c r="H79" s="24" t="s">
        <v>984</v>
      </c>
      <c r="I79" s="24" t="s">
        <v>907</v>
      </c>
      <c r="J79" s="22" t="s">
        <v>741</v>
      </c>
      <c r="K79" s="22" t="s">
        <v>742</v>
      </c>
      <c r="L79" s="22" t="s">
        <v>743</v>
      </c>
    </row>
    <row r="80" spans="1:12" ht="30" customHeight="1" x14ac:dyDescent="0.3">
      <c r="A80" s="18">
        <v>75</v>
      </c>
      <c r="B80" s="19" t="s">
        <v>985</v>
      </c>
      <c r="C80" s="20" t="s">
        <v>986</v>
      </c>
      <c r="D80" s="18" t="s">
        <v>695</v>
      </c>
      <c r="E80" s="25" t="s">
        <v>277</v>
      </c>
      <c r="F80" s="20" t="s">
        <v>980</v>
      </c>
      <c r="G80" s="18" t="s">
        <v>987</v>
      </c>
      <c r="H80" s="20" t="s">
        <v>833</v>
      </c>
      <c r="I80" s="20" t="s">
        <v>907</v>
      </c>
      <c r="J80" s="18" t="s">
        <v>741</v>
      </c>
      <c r="K80" s="18" t="s">
        <v>764</v>
      </c>
      <c r="L80" s="18" t="s">
        <v>743</v>
      </c>
    </row>
    <row r="81" spans="1:12" ht="30" customHeight="1" x14ac:dyDescent="0.3">
      <c r="A81" s="22">
        <v>76</v>
      </c>
      <c r="B81" s="23" t="s">
        <v>988</v>
      </c>
      <c r="C81" s="24" t="s">
        <v>989</v>
      </c>
      <c r="D81" s="22" t="s">
        <v>695</v>
      </c>
      <c r="E81" s="25" t="s">
        <v>277</v>
      </c>
      <c r="F81" s="24" t="s">
        <v>980</v>
      </c>
      <c r="G81" s="22" t="s">
        <v>987</v>
      </c>
      <c r="H81" s="24" t="s">
        <v>990</v>
      </c>
      <c r="I81" s="24" t="s">
        <v>907</v>
      </c>
      <c r="J81" s="22" t="s">
        <v>741</v>
      </c>
      <c r="K81" s="22" t="s">
        <v>764</v>
      </c>
      <c r="L81" s="22" t="s">
        <v>743</v>
      </c>
    </row>
    <row r="82" spans="1:12" ht="30" customHeight="1" x14ac:dyDescent="0.3">
      <c r="A82" s="18">
        <v>77</v>
      </c>
      <c r="B82" s="19" t="s">
        <v>991</v>
      </c>
      <c r="C82" s="20" t="s">
        <v>992</v>
      </c>
      <c r="D82" s="18" t="s">
        <v>774</v>
      </c>
      <c r="E82" s="25" t="s">
        <v>277</v>
      </c>
      <c r="F82" s="20" t="s">
        <v>980</v>
      </c>
      <c r="G82" s="18" t="s">
        <v>993</v>
      </c>
      <c r="H82" s="20" t="s">
        <v>994</v>
      </c>
      <c r="I82" s="20" t="s">
        <v>907</v>
      </c>
      <c r="J82" s="18" t="s">
        <v>741</v>
      </c>
      <c r="K82" s="18" t="s">
        <v>764</v>
      </c>
      <c r="L82" s="18" t="s">
        <v>743</v>
      </c>
    </row>
    <row r="83" spans="1:12" ht="30" customHeight="1" x14ac:dyDescent="0.3">
      <c r="A83" s="22">
        <v>78</v>
      </c>
      <c r="B83" s="23" t="s">
        <v>995</v>
      </c>
      <c r="C83" s="24" t="s">
        <v>996</v>
      </c>
      <c r="D83" s="22" t="s">
        <v>691</v>
      </c>
      <c r="E83" s="25" t="s">
        <v>277</v>
      </c>
      <c r="F83" s="24" t="s">
        <v>980</v>
      </c>
      <c r="G83" s="22" t="s">
        <v>240</v>
      </c>
      <c r="H83" s="24" t="s">
        <v>997</v>
      </c>
      <c r="I83" s="24" t="s">
        <v>907</v>
      </c>
      <c r="J83" s="22" t="s">
        <v>741</v>
      </c>
      <c r="K83" s="22" t="s">
        <v>764</v>
      </c>
      <c r="L83" s="22" t="s">
        <v>743</v>
      </c>
    </row>
    <row r="84" spans="1:12" ht="30" customHeight="1" x14ac:dyDescent="0.3">
      <c r="A84" s="18">
        <v>79</v>
      </c>
      <c r="B84" s="19" t="s">
        <v>998</v>
      </c>
      <c r="C84" s="20" t="s">
        <v>999</v>
      </c>
      <c r="D84" s="18" t="s">
        <v>705</v>
      </c>
      <c r="E84" s="25" t="s">
        <v>277</v>
      </c>
      <c r="F84" s="20" t="s">
        <v>980</v>
      </c>
      <c r="G84" s="18" t="s">
        <v>240</v>
      </c>
      <c r="H84" s="20" t="s">
        <v>1000</v>
      </c>
      <c r="I84" s="20" t="s">
        <v>907</v>
      </c>
      <c r="J84" s="18" t="s">
        <v>741</v>
      </c>
      <c r="K84" s="18" t="s">
        <v>764</v>
      </c>
      <c r="L84" s="18" t="s">
        <v>743</v>
      </c>
    </row>
    <row r="85" spans="1:12" ht="30" customHeight="1" x14ac:dyDescent="0.3">
      <c r="A85" s="22">
        <v>80</v>
      </c>
      <c r="B85" s="23" t="s">
        <v>1001</v>
      </c>
      <c r="C85" s="24" t="s">
        <v>1002</v>
      </c>
      <c r="D85" s="22" t="s">
        <v>774</v>
      </c>
      <c r="E85" s="25" t="s">
        <v>277</v>
      </c>
      <c r="F85" s="24" t="s">
        <v>980</v>
      </c>
      <c r="G85" s="22" t="s">
        <v>240</v>
      </c>
      <c r="H85" s="24" t="s">
        <v>1003</v>
      </c>
      <c r="I85" s="24" t="s">
        <v>907</v>
      </c>
      <c r="J85" s="22" t="s">
        <v>741</v>
      </c>
      <c r="K85" s="22" t="s">
        <v>764</v>
      </c>
      <c r="L85" s="22" t="s">
        <v>743</v>
      </c>
    </row>
    <row r="86" spans="1:12" ht="30" customHeight="1" x14ac:dyDescent="0.3">
      <c r="A86" s="18">
        <v>81</v>
      </c>
      <c r="B86" s="19" t="s">
        <v>1004</v>
      </c>
      <c r="C86" s="20" t="s">
        <v>1005</v>
      </c>
      <c r="D86" s="18" t="s">
        <v>695</v>
      </c>
      <c r="E86" s="25" t="s">
        <v>277</v>
      </c>
      <c r="F86" s="20" t="s">
        <v>980</v>
      </c>
      <c r="G86" s="18" t="s">
        <v>279</v>
      </c>
      <c r="H86" s="20" t="s">
        <v>1006</v>
      </c>
      <c r="I86" s="20" t="s">
        <v>907</v>
      </c>
      <c r="J86" s="18" t="s">
        <v>779</v>
      </c>
      <c r="K86" s="18" t="s">
        <v>764</v>
      </c>
      <c r="L86" s="18" t="s">
        <v>743</v>
      </c>
    </row>
    <row r="87" spans="1:12" ht="30" customHeight="1" x14ac:dyDescent="0.3">
      <c r="A87" s="22">
        <v>82</v>
      </c>
      <c r="B87" s="23" t="s">
        <v>1007</v>
      </c>
      <c r="C87" s="24" t="s">
        <v>1008</v>
      </c>
      <c r="D87" s="22" t="s">
        <v>691</v>
      </c>
      <c r="E87" s="25" t="s">
        <v>277</v>
      </c>
      <c r="F87" s="24" t="s">
        <v>980</v>
      </c>
      <c r="G87" s="22" t="s">
        <v>279</v>
      </c>
      <c r="H87" s="24" t="s">
        <v>1009</v>
      </c>
      <c r="I87" s="24" t="s">
        <v>907</v>
      </c>
      <c r="J87" s="22" t="s">
        <v>741</v>
      </c>
      <c r="K87" s="22" t="s">
        <v>764</v>
      </c>
      <c r="L87" s="22" t="s">
        <v>743</v>
      </c>
    </row>
    <row r="88" spans="1:12" ht="30" customHeight="1" x14ac:dyDescent="0.3">
      <c r="A88" s="18">
        <v>83</v>
      </c>
      <c r="B88" s="19" t="s">
        <v>1010</v>
      </c>
      <c r="C88" s="20" t="s">
        <v>1011</v>
      </c>
      <c r="D88" s="18" t="s">
        <v>695</v>
      </c>
      <c r="E88" s="25" t="s">
        <v>277</v>
      </c>
      <c r="F88" s="20" t="s">
        <v>980</v>
      </c>
      <c r="G88" s="18" t="s">
        <v>279</v>
      </c>
      <c r="H88" s="20" t="s">
        <v>1012</v>
      </c>
      <c r="I88" s="20" t="s">
        <v>907</v>
      </c>
      <c r="J88" s="18" t="s">
        <v>779</v>
      </c>
      <c r="K88" s="18" t="s">
        <v>764</v>
      </c>
      <c r="L88" s="18" t="s">
        <v>743</v>
      </c>
    </row>
    <row r="89" spans="1:12" ht="30" customHeight="1" x14ac:dyDescent="0.3">
      <c r="A89" s="22">
        <v>84</v>
      </c>
      <c r="B89" s="23" t="s">
        <v>1013</v>
      </c>
      <c r="C89" s="24" t="s">
        <v>1014</v>
      </c>
      <c r="D89" s="22" t="s">
        <v>688</v>
      </c>
      <c r="E89" s="21" t="s">
        <v>187</v>
      </c>
      <c r="F89" s="24" t="s">
        <v>980</v>
      </c>
      <c r="G89" s="22" t="s">
        <v>1015</v>
      </c>
      <c r="H89" s="24" t="s">
        <v>1016</v>
      </c>
      <c r="I89" s="24" t="s">
        <v>907</v>
      </c>
      <c r="J89" s="22" t="s">
        <v>741</v>
      </c>
      <c r="K89" s="22" t="s">
        <v>742</v>
      </c>
      <c r="L89" s="22" t="s">
        <v>743</v>
      </c>
    </row>
    <row r="90" spans="1:12" ht="30" customHeight="1" x14ac:dyDescent="0.3">
      <c r="A90" s="18">
        <v>85</v>
      </c>
      <c r="B90" s="19" t="s">
        <v>1017</v>
      </c>
      <c r="C90" s="20" t="s">
        <v>1018</v>
      </c>
      <c r="D90" s="18" t="s">
        <v>695</v>
      </c>
      <c r="E90" s="25" t="s">
        <v>277</v>
      </c>
      <c r="F90" s="20" t="s">
        <v>980</v>
      </c>
      <c r="G90" s="18" t="s">
        <v>1019</v>
      </c>
      <c r="H90" s="20" t="s">
        <v>1020</v>
      </c>
      <c r="I90" s="20" t="s">
        <v>907</v>
      </c>
      <c r="J90" s="18" t="s">
        <v>741</v>
      </c>
      <c r="K90" s="18" t="s">
        <v>764</v>
      </c>
      <c r="L90" s="18" t="s">
        <v>743</v>
      </c>
    </row>
    <row r="91" spans="1:12" ht="30" customHeight="1" x14ac:dyDescent="0.3">
      <c r="A91" s="22">
        <v>86</v>
      </c>
      <c r="B91" s="23" t="s">
        <v>1021</v>
      </c>
      <c r="C91" s="24" t="s">
        <v>1022</v>
      </c>
      <c r="D91" s="22" t="s">
        <v>708</v>
      </c>
      <c r="E91" s="25" t="s">
        <v>277</v>
      </c>
      <c r="F91" s="24" t="s">
        <v>980</v>
      </c>
      <c r="G91" s="22" t="s">
        <v>105</v>
      </c>
      <c r="H91" s="24" t="s">
        <v>1023</v>
      </c>
      <c r="I91" s="24" t="s">
        <v>907</v>
      </c>
      <c r="J91" s="22" t="s">
        <v>741</v>
      </c>
      <c r="K91" s="22" t="s">
        <v>764</v>
      </c>
      <c r="L91" s="22" t="s">
        <v>743</v>
      </c>
    </row>
    <row r="92" spans="1:12" ht="30" customHeight="1" x14ac:dyDescent="0.3">
      <c r="A92" s="18">
        <v>87</v>
      </c>
      <c r="B92" s="19" t="s">
        <v>1024</v>
      </c>
      <c r="C92" s="20" t="s">
        <v>1025</v>
      </c>
      <c r="D92" s="18" t="s">
        <v>721</v>
      </c>
      <c r="E92" s="26" t="s">
        <v>718</v>
      </c>
      <c r="F92" s="20" t="s">
        <v>980</v>
      </c>
      <c r="G92" s="18" t="s">
        <v>307</v>
      </c>
      <c r="H92" s="20" t="s">
        <v>1026</v>
      </c>
      <c r="I92" s="20" t="s">
        <v>907</v>
      </c>
      <c r="J92" s="18" t="s">
        <v>779</v>
      </c>
      <c r="K92" s="18" t="s">
        <v>804</v>
      </c>
      <c r="L92" s="18" t="s">
        <v>743</v>
      </c>
    </row>
    <row r="93" spans="1:12" ht="30" customHeight="1" x14ac:dyDescent="0.3">
      <c r="A93" s="22">
        <v>88</v>
      </c>
      <c r="B93" s="23" t="s">
        <v>1027</v>
      </c>
      <c r="C93" s="24" t="s">
        <v>1028</v>
      </c>
      <c r="D93" s="22" t="s">
        <v>676</v>
      </c>
      <c r="E93" s="21" t="s">
        <v>187</v>
      </c>
      <c r="F93" s="24" t="s">
        <v>1029</v>
      </c>
      <c r="G93" s="22" t="s">
        <v>250</v>
      </c>
      <c r="H93" s="24" t="s">
        <v>1030</v>
      </c>
      <c r="I93" s="24" t="s">
        <v>911</v>
      </c>
      <c r="J93" s="22" t="s">
        <v>741</v>
      </c>
      <c r="K93" s="22" t="s">
        <v>742</v>
      </c>
      <c r="L93" s="22" t="s">
        <v>743</v>
      </c>
    </row>
    <row r="94" spans="1:12" ht="30" customHeight="1" x14ac:dyDescent="0.3">
      <c r="A94" s="18">
        <v>89</v>
      </c>
      <c r="B94" s="19" t="s">
        <v>1031</v>
      </c>
      <c r="C94" s="20" t="s">
        <v>1032</v>
      </c>
      <c r="D94" s="18" t="s">
        <v>702</v>
      </c>
      <c r="E94" s="25" t="s">
        <v>277</v>
      </c>
      <c r="F94" s="20" t="s">
        <v>1029</v>
      </c>
      <c r="G94" s="18" t="s">
        <v>250</v>
      </c>
      <c r="H94" s="20" t="s">
        <v>1033</v>
      </c>
      <c r="I94" s="20" t="s">
        <v>911</v>
      </c>
      <c r="J94" s="18" t="s">
        <v>741</v>
      </c>
      <c r="K94" s="18" t="s">
        <v>764</v>
      </c>
      <c r="L94" s="18" t="s">
        <v>743</v>
      </c>
    </row>
    <row r="95" spans="1:12" ht="30" customHeight="1" x14ac:dyDescent="0.3">
      <c r="A95" s="22">
        <v>90</v>
      </c>
      <c r="B95" s="23" t="s">
        <v>1034</v>
      </c>
      <c r="C95" s="24" t="s">
        <v>1035</v>
      </c>
      <c r="D95" s="22" t="s">
        <v>676</v>
      </c>
      <c r="E95" s="21" t="s">
        <v>187</v>
      </c>
      <c r="F95" s="24" t="s">
        <v>1029</v>
      </c>
      <c r="G95" s="22" t="s">
        <v>268</v>
      </c>
      <c r="H95" s="24" t="s">
        <v>1036</v>
      </c>
      <c r="I95" s="24" t="s">
        <v>907</v>
      </c>
      <c r="J95" s="22" t="s">
        <v>741</v>
      </c>
      <c r="K95" s="22" t="s">
        <v>742</v>
      </c>
      <c r="L95" s="22" t="s">
        <v>743</v>
      </c>
    </row>
    <row r="96" spans="1:12" ht="30" customHeight="1" x14ac:dyDescent="0.3">
      <c r="A96" s="18">
        <v>91</v>
      </c>
      <c r="B96" s="19" t="s">
        <v>1037</v>
      </c>
      <c r="C96" s="20" t="s">
        <v>1038</v>
      </c>
      <c r="D96" s="18" t="s">
        <v>774</v>
      </c>
      <c r="E96" s="25" t="s">
        <v>277</v>
      </c>
      <c r="F96" s="20" t="s">
        <v>1029</v>
      </c>
      <c r="G96" s="18" t="s">
        <v>268</v>
      </c>
      <c r="H96" s="20" t="s">
        <v>739</v>
      </c>
      <c r="I96" s="20" t="s">
        <v>907</v>
      </c>
      <c r="J96" s="18" t="s">
        <v>741</v>
      </c>
      <c r="K96" s="18" t="s">
        <v>764</v>
      </c>
      <c r="L96" s="18" t="s">
        <v>743</v>
      </c>
    </row>
    <row r="97" spans="1:12" ht="30" customHeight="1" x14ac:dyDescent="0.3">
      <c r="A97" s="22">
        <v>92</v>
      </c>
      <c r="B97" s="23" t="s">
        <v>1039</v>
      </c>
      <c r="C97" s="24" t="s">
        <v>1040</v>
      </c>
      <c r="D97" s="22" t="s">
        <v>676</v>
      </c>
      <c r="E97" s="21" t="s">
        <v>187</v>
      </c>
      <c r="F97" s="24" t="s">
        <v>1029</v>
      </c>
      <c r="G97" s="22" t="s">
        <v>279</v>
      </c>
      <c r="H97" s="24" t="s">
        <v>1041</v>
      </c>
      <c r="I97" s="24" t="s">
        <v>907</v>
      </c>
      <c r="J97" s="22" t="s">
        <v>741</v>
      </c>
      <c r="K97" s="22" t="s">
        <v>742</v>
      </c>
      <c r="L97" s="22" t="s">
        <v>743</v>
      </c>
    </row>
    <row r="98" spans="1:12" ht="30" customHeight="1" x14ac:dyDescent="0.3">
      <c r="A98" s="18">
        <v>93</v>
      </c>
      <c r="B98" s="19" t="s">
        <v>1042</v>
      </c>
      <c r="C98" s="20" t="s">
        <v>1043</v>
      </c>
      <c r="D98" s="18" t="s">
        <v>691</v>
      </c>
      <c r="E98" s="25" t="s">
        <v>277</v>
      </c>
      <c r="F98" s="20" t="s">
        <v>1029</v>
      </c>
      <c r="G98" s="18" t="s">
        <v>279</v>
      </c>
      <c r="H98" s="20" t="s">
        <v>1044</v>
      </c>
      <c r="I98" s="20" t="s">
        <v>907</v>
      </c>
      <c r="J98" s="18" t="s">
        <v>741</v>
      </c>
      <c r="K98" s="18" t="s">
        <v>764</v>
      </c>
      <c r="L98" s="18" t="s">
        <v>743</v>
      </c>
    </row>
    <row r="99" spans="1:12" ht="30" customHeight="1" x14ac:dyDescent="0.3">
      <c r="A99" s="22">
        <v>94</v>
      </c>
      <c r="B99" s="23" t="s">
        <v>1045</v>
      </c>
      <c r="C99" s="24" t="s">
        <v>1046</v>
      </c>
      <c r="D99" s="22" t="s">
        <v>676</v>
      </c>
      <c r="E99" s="21" t="s">
        <v>187</v>
      </c>
      <c r="F99" s="24" t="s">
        <v>1029</v>
      </c>
      <c r="G99" s="22" t="s">
        <v>288</v>
      </c>
      <c r="H99" s="24" t="s">
        <v>1047</v>
      </c>
      <c r="I99" s="24" t="s">
        <v>970</v>
      </c>
      <c r="J99" s="22" t="s">
        <v>741</v>
      </c>
      <c r="K99" s="22" t="s">
        <v>742</v>
      </c>
      <c r="L99" s="22" t="s">
        <v>743</v>
      </c>
    </row>
    <row r="100" spans="1:12" ht="30" customHeight="1" x14ac:dyDescent="0.3">
      <c r="A100" s="18">
        <v>95</v>
      </c>
      <c r="B100" s="19" t="s">
        <v>1048</v>
      </c>
      <c r="C100" s="20" t="s">
        <v>1049</v>
      </c>
      <c r="D100" s="18" t="s">
        <v>695</v>
      </c>
      <c r="E100" s="25" t="s">
        <v>277</v>
      </c>
      <c r="F100" s="20" t="s">
        <v>1029</v>
      </c>
      <c r="G100" s="18" t="s">
        <v>288</v>
      </c>
      <c r="H100" s="20" t="s">
        <v>739</v>
      </c>
      <c r="I100" s="20" t="s">
        <v>970</v>
      </c>
      <c r="J100" s="18" t="s">
        <v>741</v>
      </c>
      <c r="K100" s="18" t="s">
        <v>764</v>
      </c>
      <c r="L100" s="18" t="s">
        <v>743</v>
      </c>
    </row>
    <row r="101" spans="1:12" ht="30" customHeight="1" x14ac:dyDescent="0.3">
      <c r="A101" s="22">
        <v>96</v>
      </c>
      <c r="B101" s="23" t="s">
        <v>1050</v>
      </c>
      <c r="C101" s="24" t="s">
        <v>1051</v>
      </c>
      <c r="D101" s="22" t="s">
        <v>676</v>
      </c>
      <c r="E101" s="21" t="s">
        <v>187</v>
      </c>
      <c r="F101" s="24" t="s">
        <v>1029</v>
      </c>
      <c r="G101" s="22" t="s">
        <v>297</v>
      </c>
      <c r="H101" s="24" t="s">
        <v>1052</v>
      </c>
      <c r="I101" s="24" t="s">
        <v>748</v>
      </c>
      <c r="J101" s="22" t="s">
        <v>741</v>
      </c>
      <c r="K101" s="22" t="s">
        <v>742</v>
      </c>
      <c r="L101" s="22" t="s">
        <v>743</v>
      </c>
    </row>
    <row r="102" spans="1:12" ht="30" customHeight="1" x14ac:dyDescent="0.3">
      <c r="A102" s="18">
        <v>97</v>
      </c>
      <c r="B102" s="19" t="s">
        <v>1053</v>
      </c>
      <c r="C102" s="20" t="s">
        <v>1054</v>
      </c>
      <c r="D102" s="18" t="s">
        <v>691</v>
      </c>
      <c r="E102" s="21" t="s">
        <v>187</v>
      </c>
      <c r="F102" s="20" t="s">
        <v>1029</v>
      </c>
      <c r="G102" s="18" t="s">
        <v>297</v>
      </c>
      <c r="H102" s="20" t="s">
        <v>1055</v>
      </c>
      <c r="I102" s="20" t="s">
        <v>748</v>
      </c>
      <c r="J102" s="18" t="s">
        <v>741</v>
      </c>
      <c r="K102" s="18" t="s">
        <v>742</v>
      </c>
      <c r="L102" s="18" t="s">
        <v>743</v>
      </c>
    </row>
    <row r="103" spans="1:12" ht="30" customHeight="1" x14ac:dyDescent="0.3">
      <c r="A103" s="22">
        <v>98</v>
      </c>
      <c r="B103" s="23" t="s">
        <v>1056</v>
      </c>
      <c r="C103" s="24" t="s">
        <v>1057</v>
      </c>
      <c r="D103" s="22" t="s">
        <v>717</v>
      </c>
      <c r="E103" s="26" t="s">
        <v>718</v>
      </c>
      <c r="F103" s="24" t="s">
        <v>1029</v>
      </c>
      <c r="G103" s="22" t="s">
        <v>297</v>
      </c>
      <c r="H103" s="24" t="s">
        <v>1055</v>
      </c>
      <c r="I103" s="24" t="s">
        <v>748</v>
      </c>
      <c r="J103" s="22" t="s">
        <v>741</v>
      </c>
      <c r="K103" s="22" t="s">
        <v>804</v>
      </c>
      <c r="L103" s="22" t="s">
        <v>743</v>
      </c>
    </row>
    <row r="104" spans="1:12" ht="30" customHeight="1" x14ac:dyDescent="0.3">
      <c r="A104" s="18">
        <v>99</v>
      </c>
      <c r="B104" s="19" t="s">
        <v>1058</v>
      </c>
      <c r="C104" s="20" t="s">
        <v>1059</v>
      </c>
      <c r="D104" s="18" t="s">
        <v>676</v>
      </c>
      <c r="E104" s="21" t="s">
        <v>187</v>
      </c>
      <c r="F104" s="20" t="s">
        <v>1029</v>
      </c>
      <c r="G104" s="18" t="s">
        <v>307</v>
      </c>
      <c r="H104" s="20" t="s">
        <v>1060</v>
      </c>
      <c r="I104" s="20" t="s">
        <v>740</v>
      </c>
      <c r="J104" s="18" t="s">
        <v>741</v>
      </c>
      <c r="K104" s="18" t="s">
        <v>742</v>
      </c>
      <c r="L104" s="18" t="s">
        <v>743</v>
      </c>
    </row>
    <row r="105" spans="1:12" ht="30" customHeight="1" x14ac:dyDescent="0.3">
      <c r="A105" s="22">
        <v>100</v>
      </c>
      <c r="B105" s="23" t="s">
        <v>1061</v>
      </c>
      <c r="C105" s="24" t="s">
        <v>1062</v>
      </c>
      <c r="D105" s="22" t="s">
        <v>774</v>
      </c>
      <c r="E105" s="25" t="s">
        <v>277</v>
      </c>
      <c r="F105" s="24" t="s">
        <v>1029</v>
      </c>
      <c r="G105" s="22" t="s">
        <v>307</v>
      </c>
      <c r="H105" s="24" t="s">
        <v>739</v>
      </c>
      <c r="I105" s="24" t="s">
        <v>740</v>
      </c>
      <c r="J105" s="22" t="s">
        <v>741</v>
      </c>
      <c r="K105" s="22" t="s">
        <v>764</v>
      </c>
      <c r="L105" s="22" t="s">
        <v>743</v>
      </c>
    </row>
    <row r="106" spans="1:12" ht="30" customHeight="1" x14ac:dyDescent="0.3">
      <c r="A106" s="18">
        <v>101</v>
      </c>
      <c r="B106" s="19" t="s">
        <v>1063</v>
      </c>
      <c r="C106" s="20" t="s">
        <v>1064</v>
      </c>
      <c r="D106" s="18" t="s">
        <v>714</v>
      </c>
      <c r="E106" s="21" t="s">
        <v>187</v>
      </c>
      <c r="F106" s="20" t="s">
        <v>1065</v>
      </c>
      <c r="G106" s="18" t="s">
        <v>105</v>
      </c>
      <c r="H106" s="20" t="s">
        <v>1066</v>
      </c>
      <c r="I106" s="20" t="s">
        <v>756</v>
      </c>
      <c r="J106" s="18" t="s">
        <v>741</v>
      </c>
      <c r="K106" s="18" t="s">
        <v>1067</v>
      </c>
      <c r="L106" s="18" t="s">
        <v>743</v>
      </c>
    </row>
    <row r="107" spans="1:12" ht="30" customHeight="1" x14ac:dyDescent="0.3">
      <c r="A107" s="22">
        <v>102</v>
      </c>
      <c r="B107" s="23" t="s">
        <v>1068</v>
      </c>
      <c r="C107" s="24" t="s">
        <v>1069</v>
      </c>
      <c r="D107" s="22" t="s">
        <v>774</v>
      </c>
      <c r="E107" s="25" t="s">
        <v>277</v>
      </c>
      <c r="F107" s="24" t="s">
        <v>1065</v>
      </c>
      <c r="G107" s="22" t="s">
        <v>189</v>
      </c>
      <c r="H107" s="24" t="s">
        <v>833</v>
      </c>
      <c r="I107" s="24" t="s">
        <v>756</v>
      </c>
      <c r="J107" s="22" t="s">
        <v>741</v>
      </c>
      <c r="K107" s="22" t="s">
        <v>764</v>
      </c>
      <c r="L107" s="22" t="s">
        <v>743</v>
      </c>
    </row>
    <row r="108" spans="1:12" ht="30" customHeight="1" x14ac:dyDescent="0.3">
      <c r="A108" s="18">
        <v>103</v>
      </c>
      <c r="B108" s="19" t="s">
        <v>1070</v>
      </c>
      <c r="C108" s="20" t="s">
        <v>1071</v>
      </c>
      <c r="D108" s="18" t="s">
        <v>774</v>
      </c>
      <c r="E108" s="25" t="s">
        <v>277</v>
      </c>
      <c r="F108" s="20" t="s">
        <v>1065</v>
      </c>
      <c r="G108" s="18" t="s">
        <v>200</v>
      </c>
      <c r="H108" s="20" t="s">
        <v>865</v>
      </c>
      <c r="I108" s="20" t="s">
        <v>756</v>
      </c>
      <c r="J108" s="18" t="s">
        <v>741</v>
      </c>
      <c r="K108" s="18" t="s">
        <v>764</v>
      </c>
      <c r="L108" s="18" t="s">
        <v>743</v>
      </c>
    </row>
    <row r="109" spans="1:12" ht="30" customHeight="1" x14ac:dyDescent="0.3">
      <c r="A109" s="22">
        <v>104</v>
      </c>
      <c r="B109" s="23" t="s">
        <v>1072</v>
      </c>
      <c r="C109" s="24" t="s">
        <v>1073</v>
      </c>
      <c r="D109" s="22" t="s">
        <v>774</v>
      </c>
      <c r="E109" s="25" t="s">
        <v>277</v>
      </c>
      <c r="F109" s="24" t="s">
        <v>1065</v>
      </c>
      <c r="G109" s="22" t="s">
        <v>268</v>
      </c>
      <c r="H109" s="24" t="s">
        <v>34</v>
      </c>
      <c r="I109" s="24" t="s">
        <v>756</v>
      </c>
      <c r="J109" s="22" t="s">
        <v>741</v>
      </c>
      <c r="K109" s="22" t="s">
        <v>764</v>
      </c>
      <c r="L109" s="22" t="s">
        <v>743</v>
      </c>
    </row>
    <row r="110" spans="1:12" ht="30" customHeight="1" x14ac:dyDescent="0.3">
      <c r="A110" s="18">
        <v>105</v>
      </c>
      <c r="B110" s="19" t="s">
        <v>1074</v>
      </c>
      <c r="C110" s="20" t="s">
        <v>1075</v>
      </c>
      <c r="D110" s="18" t="s">
        <v>702</v>
      </c>
      <c r="E110" s="25" t="s">
        <v>277</v>
      </c>
      <c r="F110" s="20" t="s">
        <v>1065</v>
      </c>
      <c r="G110" s="18" t="s">
        <v>1076</v>
      </c>
      <c r="H110" s="20" t="s">
        <v>739</v>
      </c>
      <c r="I110" s="20" t="s">
        <v>740</v>
      </c>
      <c r="J110" s="18" t="s">
        <v>741</v>
      </c>
      <c r="K110" s="18" t="s">
        <v>764</v>
      </c>
      <c r="L110" s="18" t="s">
        <v>743</v>
      </c>
    </row>
    <row r="111" spans="1:12" ht="30" customHeight="1" x14ac:dyDescent="0.3">
      <c r="A111" s="22">
        <v>106</v>
      </c>
      <c r="B111" s="23" t="s">
        <v>1077</v>
      </c>
      <c r="C111" s="24" t="s">
        <v>1078</v>
      </c>
      <c r="D111" s="22" t="s">
        <v>708</v>
      </c>
      <c r="E111" s="25" t="s">
        <v>277</v>
      </c>
      <c r="F111" s="24" t="s">
        <v>1065</v>
      </c>
      <c r="G111" s="22" t="s">
        <v>1079</v>
      </c>
      <c r="H111" s="24" t="s">
        <v>1080</v>
      </c>
      <c r="I111" s="24" t="s">
        <v>748</v>
      </c>
      <c r="J111" s="22" t="s">
        <v>741</v>
      </c>
      <c r="K111" s="22" t="s">
        <v>764</v>
      </c>
      <c r="L111" s="22" t="s">
        <v>743</v>
      </c>
    </row>
    <row r="112" spans="1:12" ht="30" customHeight="1" x14ac:dyDescent="0.3">
      <c r="A112" s="18">
        <v>107</v>
      </c>
      <c r="B112" s="19" t="s">
        <v>1081</v>
      </c>
      <c r="C112" s="20" t="s">
        <v>1082</v>
      </c>
      <c r="D112" s="18" t="s">
        <v>711</v>
      </c>
      <c r="E112" s="25" t="s">
        <v>277</v>
      </c>
      <c r="F112" s="20" t="s">
        <v>1065</v>
      </c>
      <c r="G112" s="18" t="s">
        <v>34</v>
      </c>
      <c r="H112" s="20" t="s">
        <v>1083</v>
      </c>
      <c r="I112" s="20" t="s">
        <v>740</v>
      </c>
      <c r="J112" s="18" t="s">
        <v>741</v>
      </c>
      <c r="K112" s="18" t="s">
        <v>65</v>
      </c>
      <c r="L112" s="18" t="s">
        <v>743</v>
      </c>
    </row>
    <row r="113" spans="1:12" ht="30" customHeight="1" x14ac:dyDescent="0.3">
      <c r="A113" s="22">
        <v>108</v>
      </c>
      <c r="B113" s="23" t="s">
        <v>1084</v>
      </c>
      <c r="C113" s="24" t="s">
        <v>1085</v>
      </c>
      <c r="D113" s="22" t="s">
        <v>695</v>
      </c>
      <c r="E113" s="25" t="s">
        <v>277</v>
      </c>
      <c r="F113" s="24" t="s">
        <v>1086</v>
      </c>
      <c r="G113" s="22" t="s">
        <v>738</v>
      </c>
      <c r="H113" s="24" t="s">
        <v>739</v>
      </c>
      <c r="I113" s="24" t="s">
        <v>740</v>
      </c>
      <c r="J113" s="22" t="s">
        <v>741</v>
      </c>
      <c r="K113" s="22" t="s">
        <v>764</v>
      </c>
      <c r="L113" s="22" t="s">
        <v>743</v>
      </c>
    </row>
    <row r="114" spans="1:12" ht="30" customHeight="1" x14ac:dyDescent="0.3">
      <c r="A114" s="18">
        <v>109</v>
      </c>
      <c r="B114" s="19" t="s">
        <v>1087</v>
      </c>
      <c r="C114" s="20" t="s">
        <v>1088</v>
      </c>
      <c r="D114" s="18" t="s">
        <v>705</v>
      </c>
      <c r="E114" s="25" t="s">
        <v>277</v>
      </c>
      <c r="F114" s="20" t="s">
        <v>1086</v>
      </c>
      <c r="G114" s="18" t="s">
        <v>34</v>
      </c>
      <c r="H114" s="20" t="s">
        <v>34</v>
      </c>
      <c r="I114" s="20" t="s">
        <v>740</v>
      </c>
      <c r="J114" s="18" t="s">
        <v>741</v>
      </c>
      <c r="K114" s="18" t="s">
        <v>764</v>
      </c>
      <c r="L114" s="18" t="s">
        <v>743</v>
      </c>
    </row>
    <row r="115" spans="1:12" ht="30" customHeight="1" x14ac:dyDescent="0.3">
      <c r="A115" s="22">
        <v>110</v>
      </c>
      <c r="B115" s="23" t="s">
        <v>1089</v>
      </c>
      <c r="C115" s="24" t="s">
        <v>1090</v>
      </c>
      <c r="D115" s="22" t="s">
        <v>695</v>
      </c>
      <c r="E115" s="25" t="s">
        <v>277</v>
      </c>
      <c r="F115" s="24" t="s">
        <v>1086</v>
      </c>
      <c r="G115" s="22" t="s">
        <v>738</v>
      </c>
      <c r="H115" s="24" t="s">
        <v>1091</v>
      </c>
      <c r="I115" s="24" t="s">
        <v>740</v>
      </c>
      <c r="J115" s="22" t="s">
        <v>741</v>
      </c>
      <c r="K115" s="22" t="s">
        <v>764</v>
      </c>
      <c r="L115" s="22" t="s">
        <v>743</v>
      </c>
    </row>
    <row r="116" spans="1:12" ht="30" customHeight="1" x14ac:dyDescent="0.3">
      <c r="A116" s="18">
        <v>111</v>
      </c>
      <c r="B116" s="19" t="s">
        <v>1092</v>
      </c>
      <c r="C116" s="20" t="s">
        <v>1093</v>
      </c>
      <c r="D116" s="18" t="s">
        <v>688</v>
      </c>
      <c r="E116" s="21" t="s">
        <v>187</v>
      </c>
      <c r="F116" s="20" t="s">
        <v>1086</v>
      </c>
      <c r="G116" s="18" t="s">
        <v>1094</v>
      </c>
      <c r="H116" s="20" t="s">
        <v>1023</v>
      </c>
      <c r="I116" s="20" t="s">
        <v>748</v>
      </c>
      <c r="J116" s="18" t="s">
        <v>741</v>
      </c>
      <c r="K116" s="18" t="s">
        <v>742</v>
      </c>
      <c r="L116" s="18" t="s">
        <v>743</v>
      </c>
    </row>
    <row r="117" spans="1:12" ht="30" customHeight="1" x14ac:dyDescent="0.3">
      <c r="A117" s="22">
        <v>112</v>
      </c>
      <c r="B117" s="23" t="s">
        <v>1095</v>
      </c>
      <c r="C117" s="24" t="s">
        <v>1096</v>
      </c>
      <c r="D117" s="22" t="s">
        <v>685</v>
      </c>
      <c r="E117" s="21" t="s">
        <v>187</v>
      </c>
      <c r="F117" s="24" t="s">
        <v>1086</v>
      </c>
      <c r="G117" s="22" t="s">
        <v>34</v>
      </c>
      <c r="H117" s="24" t="s">
        <v>34</v>
      </c>
      <c r="I117" s="24" t="s">
        <v>740</v>
      </c>
      <c r="J117" s="22" t="s">
        <v>741</v>
      </c>
      <c r="K117" s="22" t="s">
        <v>68</v>
      </c>
      <c r="L117" s="22" t="s">
        <v>743</v>
      </c>
    </row>
    <row r="118" spans="1:12" ht="30" customHeight="1" x14ac:dyDescent="0.3">
      <c r="A118" s="18">
        <v>113</v>
      </c>
      <c r="B118" s="19" t="s">
        <v>1097</v>
      </c>
      <c r="C118" s="20" t="s">
        <v>1098</v>
      </c>
      <c r="D118" s="18" t="s">
        <v>717</v>
      </c>
      <c r="E118" s="26" t="s">
        <v>718</v>
      </c>
      <c r="F118" s="20" t="s">
        <v>1086</v>
      </c>
      <c r="G118" s="18" t="s">
        <v>34</v>
      </c>
      <c r="H118" s="20" t="s">
        <v>34</v>
      </c>
      <c r="I118" s="20" t="s">
        <v>748</v>
      </c>
      <c r="J118" s="18" t="s">
        <v>741</v>
      </c>
      <c r="K118" s="18" t="s">
        <v>804</v>
      </c>
      <c r="L118" s="18" t="s">
        <v>743</v>
      </c>
    </row>
  </sheetData>
  <sheetProtection algorithmName="SHA-512" hashValue="dCZPngc/6UCYJ/zAe+dRiKsMYX9MYsRBCpTZOpzCb6V/uelhggIm/v2SjZJVCIDum0D8ARBmdVpt/gumlrklHA==" saltValue="u+plBKjQMYj4b/SuWA5twQ==" spinCount="100000" sheet="1" formatCells="0" formatColumns="0" formatRows="0" insertColumns="0" insertRows="0" insertHyperlinks="0" deleteColumns="0" deleteRows="0" sort="0" autoFilter="0" pivotTables="0"/>
  <autoFilter ref="A5:L118" xr:uid="{00000000-0009-0000-0000-000009000000}"/>
  <mergeCells count="2">
    <mergeCell ref="A3:L3"/>
    <mergeCell ref="A1:L2"/>
  </mergeCells>
  <conditionalFormatting sqref="J6:J118">
    <cfRule type="cellIs" dxfId="1" priority="1" operator="equal">
      <formula>"عالية"</formula>
    </cfRule>
  </conditionalFormatting>
  <conditionalFormatting sqref="L6:L118">
    <cfRule type="cellIs" dxfId="0" priority="2" operator="equal">
      <formula>"معتمدة"</formula>
    </cfRule>
  </conditionalFormatting>
  <dataValidations count="2">
    <dataValidation type="list" allowBlank="1" sqref="L6:L118" xr:uid="{00000000-0002-0000-0900-000000000000}">
      <formula1>"لم تبدأ,قيد الإعداد,للمراجعة,معتمدة"</formula1>
    </dataValidation>
    <dataValidation type="list" allowBlank="1" sqref="J6:J118" xr:uid="{00000000-0002-0000-0900-000001000000}">
      <formula1>"عالية,متوسطة,منخفضة"</formula1>
    </dataValidation>
  </dataValidation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A2E5E"/>
  </sheetPr>
  <dimension ref="A1:E44"/>
  <sheetViews>
    <sheetView rightToLeft="1" workbookViewId="0">
      <selection sqref="A1:E2"/>
    </sheetView>
  </sheetViews>
  <sheetFormatPr defaultRowHeight="14" x14ac:dyDescent="0.3"/>
  <cols>
    <col min="1" max="1" width="10" customWidth="1"/>
    <col min="2" max="2" width="34" customWidth="1"/>
    <col min="3" max="4" width="18" customWidth="1"/>
    <col min="5" max="5" width="34" customWidth="1"/>
  </cols>
  <sheetData>
    <row r="1" spans="1:5" ht="24" customHeight="1" x14ac:dyDescent="0.3">
      <c r="A1" s="40" t="s">
        <v>1099</v>
      </c>
      <c r="B1" s="37"/>
      <c r="C1" s="37"/>
      <c r="D1" s="37"/>
      <c r="E1" s="37"/>
    </row>
    <row r="2" spans="1:5" ht="14" customHeight="1" x14ac:dyDescent="0.3">
      <c r="A2" s="37"/>
      <c r="B2" s="37"/>
      <c r="C2" s="37"/>
      <c r="D2" s="37"/>
      <c r="E2" s="37"/>
    </row>
    <row r="3" spans="1:5" ht="28" customHeight="1" x14ac:dyDescent="0.3">
      <c r="A3" s="42" t="s">
        <v>1100</v>
      </c>
      <c r="B3" s="37"/>
      <c r="C3" s="37"/>
      <c r="D3" s="37"/>
      <c r="E3" s="37"/>
    </row>
    <row r="5" spans="1:5" ht="30" customHeight="1" x14ac:dyDescent="0.3">
      <c r="A5" s="65" t="s">
        <v>1101</v>
      </c>
      <c r="B5" s="37"/>
      <c r="C5" s="27">
        <f>COUNTA('سجل الوثائق'!$B$6:$B$118)</f>
        <v>113</v>
      </c>
      <c r="D5" s="60" t="s">
        <v>1102</v>
      </c>
      <c r="E5" s="37"/>
    </row>
    <row r="7" spans="1:5" ht="22" customHeight="1" x14ac:dyDescent="0.3">
      <c r="A7" s="38" t="s">
        <v>1103</v>
      </c>
      <c r="B7" s="37"/>
      <c r="C7" s="37"/>
      <c r="D7" s="37"/>
      <c r="E7" s="37"/>
    </row>
    <row r="8" spans="1:5" ht="24" customHeight="1" x14ac:dyDescent="0.3">
      <c r="A8" s="63" t="s">
        <v>727</v>
      </c>
      <c r="B8" s="64"/>
      <c r="C8" s="28" t="s">
        <v>1104</v>
      </c>
      <c r="D8" s="28" t="s">
        <v>1105</v>
      </c>
      <c r="E8" s="28" t="s">
        <v>1106</v>
      </c>
    </row>
    <row r="9" spans="1:5" ht="22" customHeight="1" x14ac:dyDescent="0.3">
      <c r="A9" s="58" t="s">
        <v>187</v>
      </c>
      <c r="B9" s="59"/>
      <c r="C9" s="29">
        <f>COUNTIF('سجل الوثائق'!$E$6:$E$118,"Word")</f>
        <v>36</v>
      </c>
      <c r="D9" s="30">
        <f>IFERROR(C9/$C$5,0)</f>
        <v>0.31858407079646017</v>
      </c>
      <c r="E9" s="31" t="s">
        <v>1107</v>
      </c>
    </row>
    <row r="10" spans="1:5" ht="22" customHeight="1" x14ac:dyDescent="0.3">
      <c r="A10" s="58" t="s">
        <v>277</v>
      </c>
      <c r="B10" s="59"/>
      <c r="C10" s="29">
        <f>COUNTIF('سجل الوثائق'!$E$6:$E$118,"Excel")</f>
        <v>66</v>
      </c>
      <c r="D10" s="30">
        <f>IFERROR(C10/$C$5,0)</f>
        <v>0.58407079646017701</v>
      </c>
      <c r="E10" s="31" t="s">
        <v>1108</v>
      </c>
    </row>
    <row r="11" spans="1:5" ht="22" customHeight="1" x14ac:dyDescent="0.3">
      <c r="A11" s="58" t="s">
        <v>718</v>
      </c>
      <c r="B11" s="59"/>
      <c r="C11" s="29">
        <f>COUNTIF('سجل الوثائق'!$E$6:$E$118,"PowerPoint")</f>
        <v>11</v>
      </c>
      <c r="D11" s="30">
        <f>IFERROR(C11/$C$5,0)</f>
        <v>9.7345132743362831E-2</v>
      </c>
      <c r="E11" s="31" t="s">
        <v>1109</v>
      </c>
    </row>
    <row r="12" spans="1:5" ht="22" customHeight="1" x14ac:dyDescent="0.3">
      <c r="A12" s="61" t="s">
        <v>1110</v>
      </c>
      <c r="B12" s="62"/>
      <c r="C12" s="28">
        <f>SUM(C9:C11)</f>
        <v>113</v>
      </c>
      <c r="D12" s="33">
        <f>IFERROR(C12/$C$5,0)</f>
        <v>1</v>
      </c>
      <c r="E12" s="32"/>
    </row>
    <row r="14" spans="1:5" ht="22" customHeight="1" x14ac:dyDescent="0.3">
      <c r="A14" s="38" t="s">
        <v>1111</v>
      </c>
      <c r="B14" s="37"/>
      <c r="C14" s="37"/>
      <c r="D14" s="37"/>
      <c r="E14" s="37"/>
    </row>
    <row r="15" spans="1:5" ht="24" customHeight="1" x14ac:dyDescent="0.3">
      <c r="A15" s="63" t="s">
        <v>728</v>
      </c>
      <c r="B15" s="64"/>
      <c r="C15" s="28" t="s">
        <v>1104</v>
      </c>
      <c r="D15" s="28" t="s">
        <v>1105</v>
      </c>
      <c r="E15" s="28" t="s">
        <v>1106</v>
      </c>
    </row>
    <row r="16" spans="1:5" ht="22" customHeight="1" x14ac:dyDescent="0.3">
      <c r="A16" s="58" t="s">
        <v>737</v>
      </c>
      <c r="B16" s="59"/>
      <c r="C16" s="29">
        <f>COUNTIF('سجل الوثائق'!$F$6:$F$118,"00 — النواة والحوكمة")</f>
        <v>13</v>
      </c>
      <c r="D16" s="30">
        <f t="shared" ref="D16:D27" si="0">IFERROR(C16/$C$5,0)</f>
        <v>0.11504424778761062</v>
      </c>
      <c r="E16" s="31"/>
    </row>
    <row r="17" spans="1:5" ht="22" customHeight="1" x14ac:dyDescent="0.3">
      <c r="A17" s="58" t="s">
        <v>790</v>
      </c>
      <c r="B17" s="59"/>
      <c r="C17" s="29">
        <f>COUNTIF('سجل الوثائق'!$F$6:$F$118,"01 — القيادة والاستراتيجية")</f>
        <v>6</v>
      </c>
      <c r="D17" s="30">
        <f t="shared" si="0"/>
        <v>5.3097345132743362E-2</v>
      </c>
      <c r="E17" s="31"/>
    </row>
    <row r="18" spans="1:5" ht="22" customHeight="1" x14ac:dyDescent="0.3">
      <c r="A18" s="58" t="s">
        <v>810</v>
      </c>
      <c r="B18" s="59"/>
      <c r="C18" s="29">
        <f>COUNTIF('سجل الوثائق'!$F$6:$F$118,"02 — الثقافة وإشراك الموظفين")</f>
        <v>6</v>
      </c>
      <c r="D18" s="30">
        <f t="shared" si="0"/>
        <v>5.3097345132743362E-2</v>
      </c>
      <c r="E18" s="31"/>
    </row>
    <row r="19" spans="1:5" ht="22" customHeight="1" x14ac:dyDescent="0.3">
      <c r="A19" s="58" t="s">
        <v>828</v>
      </c>
      <c r="B19" s="59"/>
      <c r="C19" s="29">
        <f>COUNTIF('سجل الوثائق'!$F$6:$F$118,"03 — فهم المستفيد وتصميم التجربة")</f>
        <v>12</v>
      </c>
      <c r="D19" s="30">
        <f t="shared" si="0"/>
        <v>0.10619469026548672</v>
      </c>
      <c r="E19" s="31"/>
    </row>
    <row r="20" spans="1:5" ht="22" customHeight="1" x14ac:dyDescent="0.3">
      <c r="A20" s="58" t="s">
        <v>863</v>
      </c>
      <c r="B20" s="59"/>
      <c r="C20" s="29">
        <f>COUNTIF('سجل الوثائق'!$F$6:$F$118,"04 — التميز التشغيلي")</f>
        <v>6</v>
      </c>
      <c r="D20" s="30">
        <f t="shared" si="0"/>
        <v>5.3097345132743362E-2</v>
      </c>
      <c r="E20" s="31"/>
    </row>
    <row r="21" spans="1:5" ht="22" customHeight="1" x14ac:dyDescent="0.3">
      <c r="A21" s="58" t="s">
        <v>884</v>
      </c>
      <c r="B21" s="59"/>
      <c r="C21" s="29">
        <f>COUNTIF('سجل الوثائق'!$F$6:$F$118,"05 — وحدة الالتزامات (10001)")</f>
        <v>12</v>
      </c>
      <c r="D21" s="30">
        <f t="shared" si="0"/>
        <v>0.10619469026548672</v>
      </c>
      <c r="E21" s="31"/>
    </row>
    <row r="22" spans="1:5" ht="22" customHeight="1" x14ac:dyDescent="0.3">
      <c r="A22" s="58" t="s">
        <v>926</v>
      </c>
      <c r="B22" s="59"/>
      <c r="C22" s="29">
        <f>COUNTIF('سجل الوثائق'!$F$6:$F$118,"06 — وحدة الشكاوى (10002)")</f>
        <v>17</v>
      </c>
      <c r="D22" s="30">
        <f t="shared" si="0"/>
        <v>0.15044247787610621</v>
      </c>
      <c r="E22" s="31"/>
    </row>
    <row r="23" spans="1:5" ht="22" customHeight="1" x14ac:dyDescent="0.3">
      <c r="A23" s="58" t="s">
        <v>980</v>
      </c>
      <c r="B23" s="59"/>
      <c r="C23" s="29">
        <f>COUNTIF('سجل الوثائق'!$F$6:$F$118,"07 — وحدة قياس الرضا (10004)")</f>
        <v>15</v>
      </c>
      <c r="D23" s="30">
        <f t="shared" si="0"/>
        <v>0.13274336283185842</v>
      </c>
      <c r="E23" s="31"/>
    </row>
    <row r="24" spans="1:5" ht="22" customHeight="1" x14ac:dyDescent="0.3">
      <c r="A24" s="58" t="s">
        <v>1029</v>
      </c>
      <c r="B24" s="59"/>
      <c r="C24" s="29">
        <f>COUNTIF('سجل الوثائق'!$F$6:$F$118,"08 — العمليات المشتركة")</f>
        <v>13</v>
      </c>
      <c r="D24" s="30">
        <f t="shared" si="0"/>
        <v>0.11504424778761062</v>
      </c>
      <c r="E24" s="31"/>
    </row>
    <row r="25" spans="1:5" ht="22" customHeight="1" x14ac:dyDescent="0.3">
      <c r="A25" s="58" t="s">
        <v>1065</v>
      </c>
      <c r="B25" s="59"/>
      <c r="C25" s="29">
        <f>COUNTIF('سجل الوثائق'!$F$6:$F$118,"09 — نموذج البيانات والتحليلات")</f>
        <v>7</v>
      </c>
      <c r="D25" s="30">
        <f t="shared" si="0"/>
        <v>6.1946902654867256E-2</v>
      </c>
      <c r="E25" s="31"/>
    </row>
    <row r="26" spans="1:5" ht="22" customHeight="1" x14ac:dyDescent="0.3">
      <c r="A26" s="58" t="s">
        <v>1086</v>
      </c>
      <c r="B26" s="59"/>
      <c r="C26" s="29">
        <f>COUNTIF('سجل الوثائق'!$F$6:$F$118,"10 — التطبيق والنضج")</f>
        <v>6</v>
      </c>
      <c r="D26" s="30">
        <f t="shared" si="0"/>
        <v>5.3097345132743362E-2</v>
      </c>
      <c r="E26" s="31"/>
    </row>
    <row r="27" spans="1:5" ht="22" customHeight="1" x14ac:dyDescent="0.3">
      <c r="A27" s="61" t="s">
        <v>1110</v>
      </c>
      <c r="B27" s="62"/>
      <c r="C27" s="28">
        <f>SUM(C16:C26)</f>
        <v>113</v>
      </c>
      <c r="D27" s="33">
        <f t="shared" si="0"/>
        <v>1</v>
      </c>
      <c r="E27" s="32"/>
    </row>
    <row r="29" spans="1:5" ht="22" customHeight="1" x14ac:dyDescent="0.3">
      <c r="A29" s="38" t="s">
        <v>1112</v>
      </c>
      <c r="B29" s="37"/>
      <c r="C29" s="37"/>
      <c r="D29" s="37"/>
      <c r="E29" s="37"/>
    </row>
    <row r="30" spans="1:5" ht="24" customHeight="1" x14ac:dyDescent="0.3">
      <c r="A30" s="63" t="s">
        <v>732</v>
      </c>
      <c r="B30" s="64"/>
      <c r="C30" s="28" t="s">
        <v>1104</v>
      </c>
      <c r="D30" s="28" t="s">
        <v>1105</v>
      </c>
      <c r="E30" s="28" t="s">
        <v>1106</v>
      </c>
    </row>
    <row r="31" spans="1:5" ht="22" customHeight="1" x14ac:dyDescent="0.3">
      <c r="A31" s="58" t="s">
        <v>741</v>
      </c>
      <c r="B31" s="59"/>
      <c r="C31" s="29">
        <f>COUNTIF('سجل الوثائق'!$J$6:$J$118,"عالية")</f>
        <v>93</v>
      </c>
      <c r="D31" s="30">
        <f>IFERROR(C31/$C$5,0)</f>
        <v>0.82300884955752207</v>
      </c>
      <c r="E31" s="31" t="s">
        <v>1113</v>
      </c>
    </row>
    <row r="32" spans="1:5" ht="22" customHeight="1" x14ac:dyDescent="0.3">
      <c r="A32" s="58" t="s">
        <v>779</v>
      </c>
      <c r="B32" s="59"/>
      <c r="C32" s="29">
        <f>COUNTIF('سجل الوثائق'!$J$6:$J$118,"متوسطة")</f>
        <v>19</v>
      </c>
      <c r="D32" s="30">
        <f>IFERROR(C32/$C$5,0)</f>
        <v>0.16814159292035399</v>
      </c>
      <c r="E32" s="31" t="s">
        <v>1114</v>
      </c>
    </row>
    <row r="33" spans="1:5" ht="22" customHeight="1" x14ac:dyDescent="0.3">
      <c r="A33" s="58" t="s">
        <v>823</v>
      </c>
      <c r="B33" s="59"/>
      <c r="C33" s="29">
        <f>COUNTIF('سجل الوثائق'!$J$6:$J$118,"منخفضة")</f>
        <v>1</v>
      </c>
      <c r="D33" s="30">
        <f>IFERROR(C33/$C$5,0)</f>
        <v>8.8495575221238937E-3</v>
      </c>
      <c r="E33" s="31" t="s">
        <v>1115</v>
      </c>
    </row>
    <row r="34" spans="1:5" ht="22" customHeight="1" x14ac:dyDescent="0.3">
      <c r="A34" s="61" t="s">
        <v>1110</v>
      </c>
      <c r="B34" s="62"/>
      <c r="C34" s="28">
        <f>SUM(C31:C33)</f>
        <v>113</v>
      </c>
      <c r="D34" s="33">
        <f>IFERROR(C34/$C$5,0)</f>
        <v>1</v>
      </c>
      <c r="E34" s="32"/>
    </row>
    <row r="36" spans="1:5" ht="22" customHeight="1" x14ac:dyDescent="0.3">
      <c r="A36" s="38" t="s">
        <v>1116</v>
      </c>
      <c r="B36" s="37"/>
      <c r="C36" s="37"/>
      <c r="D36" s="37"/>
      <c r="E36" s="37"/>
    </row>
    <row r="37" spans="1:5" ht="24" customHeight="1" x14ac:dyDescent="0.3">
      <c r="A37" s="63" t="s">
        <v>733</v>
      </c>
      <c r="B37" s="64"/>
      <c r="C37" s="28" t="s">
        <v>1104</v>
      </c>
      <c r="D37" s="28" t="s">
        <v>1105</v>
      </c>
      <c r="E37" s="28" t="s">
        <v>1106</v>
      </c>
    </row>
    <row r="38" spans="1:5" ht="22" customHeight="1" x14ac:dyDescent="0.3">
      <c r="A38" s="58" t="s">
        <v>1067</v>
      </c>
      <c r="B38" s="59"/>
      <c r="C38" s="29">
        <f>COUNTIF('سجل الوثائق'!$K$6:$K$118,"05")</f>
        <v>1</v>
      </c>
      <c r="D38" s="30">
        <f t="shared" ref="D38:D44" si="1">IFERROR(C38/$C$5,0)</f>
        <v>8.8495575221238937E-3</v>
      </c>
      <c r="E38" s="31" t="s">
        <v>1117</v>
      </c>
    </row>
    <row r="39" spans="1:5" ht="22" customHeight="1" x14ac:dyDescent="0.3">
      <c r="A39" s="58" t="s">
        <v>742</v>
      </c>
      <c r="B39" s="59"/>
      <c r="C39" s="29">
        <f>COUNTIF('سجل الوثائق'!$K$6:$K$118,"07")</f>
        <v>32</v>
      </c>
      <c r="D39" s="30">
        <f t="shared" si="1"/>
        <v>0.2831858407079646</v>
      </c>
      <c r="E39" s="31" t="s">
        <v>1118</v>
      </c>
    </row>
    <row r="40" spans="1:5" ht="22" customHeight="1" x14ac:dyDescent="0.3">
      <c r="A40" s="58" t="s">
        <v>764</v>
      </c>
      <c r="B40" s="59"/>
      <c r="C40" s="29">
        <f>COUNTIF('سجل الوثائق'!$K$6:$K$118,"08")</f>
        <v>66</v>
      </c>
      <c r="D40" s="30">
        <f t="shared" si="1"/>
        <v>0.58407079646017701</v>
      </c>
      <c r="E40" s="31" t="s">
        <v>1119</v>
      </c>
    </row>
    <row r="41" spans="1:5" ht="22" customHeight="1" x14ac:dyDescent="0.3">
      <c r="A41" s="58" t="s">
        <v>804</v>
      </c>
      <c r="B41" s="59"/>
      <c r="C41" s="29">
        <f>COUNTIF('سجل الوثائق'!$K$6:$K$118,"09")</f>
        <v>11</v>
      </c>
      <c r="D41" s="30">
        <f t="shared" si="1"/>
        <v>9.7345132743362831E-2</v>
      </c>
      <c r="E41" s="31" t="s">
        <v>1120</v>
      </c>
    </row>
    <row r="42" spans="1:5" ht="22" customHeight="1" x14ac:dyDescent="0.3">
      <c r="A42" s="58" t="s">
        <v>65</v>
      </c>
      <c r="B42" s="59"/>
      <c r="C42" s="29">
        <f>COUNTIF('سجل الوثائق'!$K$6:$K$118,"11")</f>
        <v>1</v>
      </c>
      <c r="D42" s="30">
        <f t="shared" si="1"/>
        <v>8.8495575221238937E-3</v>
      </c>
      <c r="E42" s="31" t="s">
        <v>1121</v>
      </c>
    </row>
    <row r="43" spans="1:5" ht="22" customHeight="1" x14ac:dyDescent="0.3">
      <c r="A43" s="58" t="s">
        <v>68</v>
      </c>
      <c r="B43" s="59"/>
      <c r="C43" s="29">
        <f>COUNTIF('سجل الوثائق'!$K$6:$K$118,"12")</f>
        <v>2</v>
      </c>
      <c r="D43" s="30">
        <f t="shared" si="1"/>
        <v>1.7699115044247787E-2</v>
      </c>
      <c r="E43" s="31" t="s">
        <v>1122</v>
      </c>
    </row>
    <row r="44" spans="1:5" ht="22" customHeight="1" x14ac:dyDescent="0.3">
      <c r="A44" s="61" t="s">
        <v>1110</v>
      </c>
      <c r="B44" s="62"/>
      <c r="C44" s="28">
        <f>SUM(C38:C43)</f>
        <v>113</v>
      </c>
      <c r="D44" s="33">
        <f t="shared" si="1"/>
        <v>1</v>
      </c>
      <c r="E44" s="32"/>
    </row>
  </sheetData>
  <sheetProtection algorithmName="SHA-512" hashValue="d+4CQSvJIoqiHcHu1rrO6BwXoHL4v6H4WuAtHwqMajP9pWYAl94JIhSPlaUnvpc9RLWEIQ+qXNlRkbz+mP+sog==" saltValue="7WZX6XWr+uOhnjn5FPM9Vg==" spinCount="100000" sheet="1" formatCells="0" formatColumns="0" formatRows="0" insertColumns="0" insertRows="0" insertHyperlinks="0" deleteColumns="0" deleteRows="0" sort="0" autoFilter="0" pivotTables="0"/>
  <mergeCells count="39">
    <mergeCell ref="A41:B41"/>
    <mergeCell ref="A7:E7"/>
    <mergeCell ref="A37:B37"/>
    <mergeCell ref="A18:B18"/>
    <mergeCell ref="A27:B27"/>
    <mergeCell ref="A12:B12"/>
    <mergeCell ref="A24:B24"/>
    <mergeCell ref="A30:B30"/>
    <mergeCell ref="A15:B15"/>
    <mergeCell ref="A11:B11"/>
    <mergeCell ref="A36:E36"/>
    <mergeCell ref="A16:B16"/>
    <mergeCell ref="A25:B25"/>
    <mergeCell ref="A1:E2"/>
    <mergeCell ref="A14:E14"/>
    <mergeCell ref="A17:B17"/>
    <mergeCell ref="A23:B23"/>
    <mergeCell ref="A8:B8"/>
    <mergeCell ref="A22:B22"/>
    <mergeCell ref="A20:B20"/>
    <mergeCell ref="A3:E3"/>
    <mergeCell ref="A21:B21"/>
    <mergeCell ref="A5:B5"/>
    <mergeCell ref="A43:B43"/>
    <mergeCell ref="A19:B19"/>
    <mergeCell ref="D5:E5"/>
    <mergeCell ref="A10:B10"/>
    <mergeCell ref="A44:B44"/>
    <mergeCell ref="A40:B40"/>
    <mergeCell ref="A9:B9"/>
    <mergeCell ref="A31:B31"/>
    <mergeCell ref="A39:B39"/>
    <mergeCell ref="A34:B34"/>
    <mergeCell ref="A42:B42"/>
    <mergeCell ref="A32:B32"/>
    <mergeCell ref="A29:E29"/>
    <mergeCell ref="A38:B38"/>
    <mergeCell ref="A26:B26"/>
    <mergeCell ref="A33:B3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A2E5E"/>
  </sheetPr>
  <dimension ref="A1:F17"/>
  <sheetViews>
    <sheetView rightToLeft="1" tabSelected="1" workbookViewId="0">
      <selection sqref="A1:F2"/>
    </sheetView>
  </sheetViews>
  <sheetFormatPr defaultRowHeight="14" x14ac:dyDescent="0.3"/>
  <cols>
    <col min="1" max="1" width="10" customWidth="1"/>
    <col min="2" max="2" width="26" customWidth="1"/>
    <col min="3" max="3" width="30" customWidth="1"/>
    <col min="4" max="4" width="56" customWidth="1"/>
    <col min="5" max="5" width="40" customWidth="1"/>
    <col min="6" max="6" width="18" customWidth="1"/>
  </cols>
  <sheetData>
    <row r="1" spans="1:6" ht="24" customHeight="1" x14ac:dyDescent="0.3">
      <c r="A1" s="40" t="s">
        <v>1123</v>
      </c>
      <c r="B1" s="37"/>
      <c r="C1" s="37"/>
      <c r="D1" s="37"/>
      <c r="E1" s="37"/>
      <c r="F1" s="37"/>
    </row>
    <row r="2" spans="1:6" ht="14" customHeight="1" x14ac:dyDescent="0.3">
      <c r="A2" s="37"/>
      <c r="B2" s="37"/>
      <c r="C2" s="37"/>
      <c r="D2" s="37"/>
      <c r="E2" s="37"/>
      <c r="F2" s="37"/>
    </row>
    <row r="3" spans="1:6" ht="28" customHeight="1" x14ac:dyDescent="0.3">
      <c r="A3" s="42" t="s">
        <v>1124</v>
      </c>
      <c r="B3" s="37"/>
      <c r="C3" s="37"/>
      <c r="D3" s="37"/>
      <c r="E3" s="37"/>
      <c r="F3" s="37"/>
    </row>
    <row r="5" spans="1:6" ht="34" customHeight="1" x14ac:dyDescent="0.3">
      <c r="A5" s="1" t="s">
        <v>733</v>
      </c>
      <c r="B5" s="1" t="s">
        <v>82</v>
      </c>
      <c r="C5" s="1" t="s">
        <v>1125</v>
      </c>
      <c r="D5" s="1" t="s">
        <v>638</v>
      </c>
      <c r="E5" s="1" t="s">
        <v>1126</v>
      </c>
      <c r="F5" s="1" t="s">
        <v>734</v>
      </c>
    </row>
    <row r="6" spans="1:6" ht="38" customHeight="1" x14ac:dyDescent="0.3">
      <c r="A6" s="2" t="s">
        <v>74</v>
      </c>
      <c r="B6" s="3" t="s">
        <v>1127</v>
      </c>
      <c r="C6" s="3" t="s">
        <v>1128</v>
      </c>
      <c r="D6" s="3" t="s">
        <v>1129</v>
      </c>
      <c r="E6" s="3" t="s">
        <v>1130</v>
      </c>
      <c r="F6" s="6" t="s">
        <v>1131</v>
      </c>
    </row>
    <row r="7" spans="1:6" ht="38" customHeight="1" x14ac:dyDescent="0.3">
      <c r="A7" s="4" t="s">
        <v>45</v>
      </c>
      <c r="B7" s="5" t="s">
        <v>1132</v>
      </c>
      <c r="C7" s="5" t="s">
        <v>1133</v>
      </c>
      <c r="D7" s="5" t="s">
        <v>1134</v>
      </c>
      <c r="E7" s="5" t="s">
        <v>1135</v>
      </c>
      <c r="F7" s="6" t="s">
        <v>1131</v>
      </c>
    </row>
    <row r="8" spans="1:6" ht="38" customHeight="1" x14ac:dyDescent="0.3">
      <c r="A8" s="2" t="s">
        <v>41</v>
      </c>
      <c r="B8" s="3" t="s">
        <v>1136</v>
      </c>
      <c r="C8" s="3" t="s">
        <v>1137</v>
      </c>
      <c r="D8" s="3" t="s">
        <v>1138</v>
      </c>
      <c r="E8" s="3" t="s">
        <v>1139</v>
      </c>
      <c r="F8" s="8" t="s">
        <v>1140</v>
      </c>
    </row>
    <row r="9" spans="1:6" ht="38" customHeight="1" x14ac:dyDescent="0.3">
      <c r="A9" s="4" t="s">
        <v>1141</v>
      </c>
      <c r="B9" s="5" t="s">
        <v>1142</v>
      </c>
      <c r="C9" s="5" t="s">
        <v>1143</v>
      </c>
      <c r="D9" s="5" t="s">
        <v>1144</v>
      </c>
      <c r="E9" s="5" t="s">
        <v>1145</v>
      </c>
      <c r="F9" s="34" t="s">
        <v>743</v>
      </c>
    </row>
    <row r="10" spans="1:6" ht="38" customHeight="1" x14ac:dyDescent="0.3">
      <c r="A10" s="2" t="s">
        <v>1067</v>
      </c>
      <c r="B10" s="3" t="s">
        <v>1117</v>
      </c>
      <c r="C10" s="3" t="s">
        <v>659</v>
      </c>
      <c r="D10" s="3" t="s">
        <v>1146</v>
      </c>
      <c r="E10" s="3" t="s">
        <v>1147</v>
      </c>
      <c r="F10" s="34" t="s">
        <v>743</v>
      </c>
    </row>
    <row r="11" spans="1:6" ht="38" customHeight="1" x14ac:dyDescent="0.3">
      <c r="A11" s="4" t="s">
        <v>61</v>
      </c>
      <c r="B11" s="5" t="s">
        <v>1148</v>
      </c>
      <c r="C11" s="5" t="s">
        <v>1149</v>
      </c>
      <c r="D11" s="5" t="s">
        <v>1150</v>
      </c>
      <c r="E11" s="5" t="s">
        <v>1151</v>
      </c>
      <c r="F11" s="8" t="s">
        <v>1140</v>
      </c>
    </row>
    <row r="12" spans="1:6" ht="38" customHeight="1" x14ac:dyDescent="0.3">
      <c r="A12" s="2" t="s">
        <v>742</v>
      </c>
      <c r="B12" s="3" t="s">
        <v>1118</v>
      </c>
      <c r="C12" s="3" t="s">
        <v>1152</v>
      </c>
      <c r="D12" s="3" t="s">
        <v>1153</v>
      </c>
      <c r="E12" s="3" t="s">
        <v>1154</v>
      </c>
      <c r="F12" s="34" t="s">
        <v>743</v>
      </c>
    </row>
    <row r="13" spans="1:6" ht="38" customHeight="1" x14ac:dyDescent="0.3">
      <c r="A13" s="4" t="s">
        <v>764</v>
      </c>
      <c r="B13" s="5" t="s">
        <v>1119</v>
      </c>
      <c r="C13" s="5" t="s">
        <v>1155</v>
      </c>
      <c r="D13" s="5" t="s">
        <v>1156</v>
      </c>
      <c r="E13" s="5" t="s">
        <v>1157</v>
      </c>
      <c r="F13" s="34" t="s">
        <v>743</v>
      </c>
    </row>
    <row r="14" spans="1:6" ht="38" customHeight="1" x14ac:dyDescent="0.3">
      <c r="A14" s="2" t="s">
        <v>804</v>
      </c>
      <c r="B14" s="3" t="s">
        <v>1120</v>
      </c>
      <c r="C14" s="3" t="s">
        <v>1158</v>
      </c>
      <c r="D14" s="3" t="s">
        <v>1159</v>
      </c>
      <c r="E14" s="3" t="s">
        <v>1160</v>
      </c>
      <c r="F14" s="34" t="s">
        <v>743</v>
      </c>
    </row>
    <row r="15" spans="1:6" ht="38" customHeight="1" x14ac:dyDescent="0.3">
      <c r="A15" s="4" t="s">
        <v>62</v>
      </c>
      <c r="B15" s="5" t="s">
        <v>1161</v>
      </c>
      <c r="C15" s="5" t="s">
        <v>1162</v>
      </c>
      <c r="D15" s="5" t="s">
        <v>1163</v>
      </c>
      <c r="E15" s="5" t="s">
        <v>1164</v>
      </c>
      <c r="F15" s="34" t="s">
        <v>743</v>
      </c>
    </row>
    <row r="16" spans="1:6" ht="38" customHeight="1" x14ac:dyDescent="0.3">
      <c r="A16" s="2" t="s">
        <v>65</v>
      </c>
      <c r="B16" s="3" t="s">
        <v>1121</v>
      </c>
      <c r="C16" s="3" t="s">
        <v>1165</v>
      </c>
      <c r="D16" s="3" t="s">
        <v>1166</v>
      </c>
      <c r="E16" s="3" t="s">
        <v>1167</v>
      </c>
      <c r="F16" s="34" t="s">
        <v>743</v>
      </c>
    </row>
    <row r="17" spans="1:6" ht="38" customHeight="1" x14ac:dyDescent="0.3">
      <c r="A17" s="4" t="s">
        <v>68</v>
      </c>
      <c r="B17" s="5" t="s">
        <v>1122</v>
      </c>
      <c r="C17" s="5" t="s">
        <v>1168</v>
      </c>
      <c r="D17" s="5" t="s">
        <v>1169</v>
      </c>
      <c r="E17" s="5" t="s">
        <v>1170</v>
      </c>
      <c r="F17" s="34" t="s">
        <v>743</v>
      </c>
    </row>
  </sheetData>
  <mergeCells count="2">
    <mergeCell ref="A3:F3"/>
    <mergeCell ref="A1:F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0392B"/>
  </sheetPr>
  <dimension ref="A1:F15"/>
  <sheetViews>
    <sheetView rightToLeft="1" workbookViewId="0"/>
  </sheetViews>
  <sheetFormatPr defaultRowHeight="14" x14ac:dyDescent="0.3"/>
  <cols>
    <col min="1" max="1" width="8" customWidth="1"/>
    <col min="2" max="2" width="26" customWidth="1"/>
    <col min="3" max="3" width="44" customWidth="1"/>
    <col min="4" max="4" width="40" customWidth="1"/>
    <col min="5" max="5" width="52" customWidth="1"/>
    <col min="6" max="6" width="16" customWidth="1"/>
  </cols>
  <sheetData>
    <row r="1" spans="1:6" ht="24" customHeight="1" x14ac:dyDescent="0.3">
      <c r="A1" s="40" t="s">
        <v>1171</v>
      </c>
      <c r="B1" s="37"/>
      <c r="C1" s="37"/>
      <c r="D1" s="37"/>
      <c r="E1" s="37"/>
      <c r="F1" s="37"/>
    </row>
    <row r="2" spans="1:6" ht="14" customHeight="1" x14ac:dyDescent="0.3">
      <c r="A2" s="37"/>
      <c r="B2" s="37"/>
      <c r="C2" s="37"/>
      <c r="D2" s="37"/>
      <c r="E2" s="37"/>
      <c r="F2" s="37"/>
    </row>
    <row r="3" spans="1:6" ht="28" customHeight="1" x14ac:dyDescent="0.3">
      <c r="A3" s="42" t="s">
        <v>1172</v>
      </c>
      <c r="B3" s="37"/>
      <c r="C3" s="37"/>
      <c r="D3" s="37"/>
      <c r="E3" s="37"/>
      <c r="F3" s="37"/>
    </row>
    <row r="5" spans="1:6" ht="34" customHeight="1" x14ac:dyDescent="0.3">
      <c r="A5" s="35" t="s">
        <v>115</v>
      </c>
      <c r="B5" s="35" t="s">
        <v>1173</v>
      </c>
      <c r="C5" s="35" t="s">
        <v>1174</v>
      </c>
      <c r="D5" s="35" t="s">
        <v>1175</v>
      </c>
      <c r="E5" s="35" t="s">
        <v>1176</v>
      </c>
      <c r="F5" s="35" t="s">
        <v>1177</v>
      </c>
    </row>
    <row r="6" spans="1:6" ht="54" customHeight="1" x14ac:dyDescent="0.3">
      <c r="A6" s="2" t="s">
        <v>1178</v>
      </c>
      <c r="B6" s="2" t="s">
        <v>6</v>
      </c>
      <c r="C6" s="3" t="s">
        <v>1179</v>
      </c>
      <c r="D6" s="3" t="s">
        <v>1180</v>
      </c>
      <c r="E6" s="3" t="s">
        <v>1181</v>
      </c>
      <c r="F6" s="11" t="s">
        <v>1182</v>
      </c>
    </row>
    <row r="7" spans="1:6" ht="54" customHeight="1" x14ac:dyDescent="0.3">
      <c r="A7" s="4" t="s">
        <v>1183</v>
      </c>
      <c r="B7" s="4" t="s">
        <v>6</v>
      </c>
      <c r="C7" s="5" t="s">
        <v>1184</v>
      </c>
      <c r="D7" s="5" t="s">
        <v>1185</v>
      </c>
      <c r="E7" s="5" t="s">
        <v>1186</v>
      </c>
      <c r="F7" s="11" t="s">
        <v>1182</v>
      </c>
    </row>
    <row r="8" spans="1:6" ht="54" customHeight="1" x14ac:dyDescent="0.3">
      <c r="A8" s="2" t="s">
        <v>1187</v>
      </c>
      <c r="B8" s="2" t="s">
        <v>8</v>
      </c>
      <c r="C8" s="3" t="s">
        <v>1188</v>
      </c>
      <c r="D8" s="3" t="s">
        <v>1189</v>
      </c>
      <c r="E8" s="3" t="s">
        <v>1190</v>
      </c>
      <c r="F8" s="11" t="s">
        <v>1182</v>
      </c>
    </row>
    <row r="9" spans="1:6" ht="54" customHeight="1" x14ac:dyDescent="0.3">
      <c r="A9" s="4" t="s">
        <v>1191</v>
      </c>
      <c r="B9" s="4" t="s">
        <v>10</v>
      </c>
      <c r="C9" s="5" t="s">
        <v>1192</v>
      </c>
      <c r="D9" s="5" t="s">
        <v>1193</v>
      </c>
      <c r="E9" s="5" t="s">
        <v>1194</v>
      </c>
      <c r="F9" s="11" t="s">
        <v>1182</v>
      </c>
    </row>
    <row r="10" spans="1:6" ht="54" customHeight="1" x14ac:dyDescent="0.3">
      <c r="A10" s="2" t="s">
        <v>1195</v>
      </c>
      <c r="B10" s="2" t="s">
        <v>12</v>
      </c>
      <c r="C10" s="3" t="s">
        <v>1196</v>
      </c>
      <c r="D10" s="3" t="s">
        <v>1197</v>
      </c>
      <c r="E10" s="3" t="s">
        <v>1198</v>
      </c>
      <c r="F10" s="8" t="s">
        <v>1199</v>
      </c>
    </row>
    <row r="11" spans="1:6" ht="54" customHeight="1" x14ac:dyDescent="0.3">
      <c r="A11" s="4" t="s">
        <v>1200</v>
      </c>
      <c r="B11" s="4" t="s">
        <v>1201</v>
      </c>
      <c r="C11" s="5" t="s">
        <v>1202</v>
      </c>
      <c r="D11" s="5" t="s">
        <v>1203</v>
      </c>
      <c r="E11" s="5" t="s">
        <v>1204</v>
      </c>
      <c r="F11" s="11" t="s">
        <v>1182</v>
      </c>
    </row>
    <row r="12" spans="1:6" ht="54" customHeight="1" x14ac:dyDescent="0.3">
      <c r="A12" s="2" t="s">
        <v>1205</v>
      </c>
      <c r="B12" s="2" t="s">
        <v>1206</v>
      </c>
      <c r="C12" s="3" t="s">
        <v>1207</v>
      </c>
      <c r="D12" s="3" t="s">
        <v>1208</v>
      </c>
      <c r="E12" s="3" t="s">
        <v>1209</v>
      </c>
      <c r="F12" s="6" t="s">
        <v>1210</v>
      </c>
    </row>
    <row r="13" spans="1:6" ht="54" customHeight="1" x14ac:dyDescent="0.3">
      <c r="A13" s="4" t="s">
        <v>1211</v>
      </c>
      <c r="B13" s="4" t="s">
        <v>1212</v>
      </c>
      <c r="C13" s="5" t="s">
        <v>1213</v>
      </c>
      <c r="D13" s="5" t="s">
        <v>1214</v>
      </c>
      <c r="E13" s="5" t="s">
        <v>1215</v>
      </c>
      <c r="F13" s="9" t="s">
        <v>1216</v>
      </c>
    </row>
    <row r="14" spans="1:6" ht="54" customHeight="1" x14ac:dyDescent="0.3">
      <c r="A14" s="2" t="s">
        <v>1217</v>
      </c>
      <c r="B14" s="2" t="s">
        <v>1218</v>
      </c>
      <c r="C14" s="3" t="s">
        <v>1219</v>
      </c>
      <c r="D14" s="3" t="s">
        <v>1220</v>
      </c>
      <c r="E14" s="3" t="s">
        <v>1221</v>
      </c>
      <c r="F14" s="11" t="s">
        <v>1182</v>
      </c>
    </row>
    <row r="15" spans="1:6" ht="54" customHeight="1" x14ac:dyDescent="0.3">
      <c r="A15" s="4" t="s">
        <v>1222</v>
      </c>
      <c r="B15" s="4" t="s">
        <v>1223</v>
      </c>
      <c r="C15" s="5" t="s">
        <v>34</v>
      </c>
      <c r="D15" s="5" t="s">
        <v>1224</v>
      </c>
      <c r="E15" s="5" t="s">
        <v>1225</v>
      </c>
      <c r="F15" s="11" t="s">
        <v>1226</v>
      </c>
    </row>
  </sheetData>
  <mergeCells count="2">
    <mergeCell ref="A3:F3"/>
    <mergeCell ref="A1:F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A2E5E"/>
  </sheetPr>
  <dimension ref="A1:F17"/>
  <sheetViews>
    <sheetView rightToLeft="1" workbookViewId="0"/>
  </sheetViews>
  <sheetFormatPr defaultRowHeight="14" x14ac:dyDescent="0.3"/>
  <cols>
    <col min="1" max="1" width="10" customWidth="1"/>
    <col min="2" max="3" width="34" customWidth="1"/>
    <col min="4" max="4" width="44" customWidth="1"/>
    <col min="5" max="5" width="56" customWidth="1"/>
    <col min="6" max="6" width="14" customWidth="1"/>
  </cols>
  <sheetData>
    <row r="1" spans="1:6" ht="24" customHeight="1" x14ac:dyDescent="0.3">
      <c r="A1" s="40" t="s">
        <v>1227</v>
      </c>
      <c r="B1" s="37"/>
      <c r="C1" s="37"/>
      <c r="D1" s="37"/>
      <c r="E1" s="37"/>
      <c r="F1" s="37"/>
    </row>
    <row r="2" spans="1:6" ht="14" customHeight="1" x14ac:dyDescent="0.3">
      <c r="A2" s="37"/>
      <c r="B2" s="37"/>
      <c r="C2" s="37"/>
      <c r="D2" s="37"/>
      <c r="E2" s="37"/>
      <c r="F2" s="37"/>
    </row>
    <row r="3" spans="1:6" ht="28" customHeight="1" x14ac:dyDescent="0.3">
      <c r="A3" s="42" t="s">
        <v>1228</v>
      </c>
      <c r="B3" s="37"/>
      <c r="C3" s="37"/>
      <c r="D3" s="37"/>
      <c r="E3" s="37"/>
      <c r="F3" s="37"/>
    </row>
    <row r="5" spans="1:6" ht="34" customHeight="1" x14ac:dyDescent="0.3">
      <c r="A5" s="1" t="s">
        <v>115</v>
      </c>
      <c r="B5" s="1" t="s">
        <v>1229</v>
      </c>
      <c r="C5" s="1" t="s">
        <v>1230</v>
      </c>
      <c r="D5" s="1" t="s">
        <v>1231</v>
      </c>
      <c r="E5" s="1" t="s">
        <v>1232</v>
      </c>
      <c r="F5" s="1" t="s">
        <v>734</v>
      </c>
    </row>
    <row r="6" spans="1:6" ht="58" customHeight="1" x14ac:dyDescent="0.3">
      <c r="A6" s="2" t="s">
        <v>1233</v>
      </c>
      <c r="B6" s="3" t="s">
        <v>1234</v>
      </c>
      <c r="C6" s="3" t="s">
        <v>1235</v>
      </c>
      <c r="D6" s="3" t="s">
        <v>1236</v>
      </c>
      <c r="E6" s="3" t="s">
        <v>1237</v>
      </c>
      <c r="F6" s="6" t="s">
        <v>1238</v>
      </c>
    </row>
    <row r="7" spans="1:6" ht="58" customHeight="1" x14ac:dyDescent="0.3">
      <c r="A7" s="4" t="s">
        <v>1239</v>
      </c>
      <c r="B7" s="5" t="s">
        <v>1240</v>
      </c>
      <c r="C7" s="5" t="s">
        <v>1241</v>
      </c>
      <c r="D7" s="5" t="s">
        <v>1242</v>
      </c>
      <c r="E7" s="5" t="s">
        <v>1243</v>
      </c>
      <c r="F7" s="6" t="s">
        <v>1238</v>
      </c>
    </row>
    <row r="8" spans="1:6" ht="58" customHeight="1" x14ac:dyDescent="0.3">
      <c r="A8" s="2" t="s">
        <v>1244</v>
      </c>
      <c r="B8" s="3" t="s">
        <v>1245</v>
      </c>
      <c r="C8" s="3" t="s">
        <v>1246</v>
      </c>
      <c r="D8" s="3" t="s">
        <v>1247</v>
      </c>
      <c r="E8" s="3" t="s">
        <v>1248</v>
      </c>
      <c r="F8" s="6" t="s">
        <v>1238</v>
      </c>
    </row>
    <row r="9" spans="1:6" ht="58" customHeight="1" x14ac:dyDescent="0.3">
      <c r="A9" s="4" t="s">
        <v>1249</v>
      </c>
      <c r="B9" s="5" t="s">
        <v>1250</v>
      </c>
      <c r="C9" s="5" t="s">
        <v>1251</v>
      </c>
      <c r="D9" s="5" t="s">
        <v>1252</v>
      </c>
      <c r="E9" s="5" t="s">
        <v>1253</v>
      </c>
      <c r="F9" s="6" t="s">
        <v>1238</v>
      </c>
    </row>
    <row r="10" spans="1:6" ht="58" customHeight="1" x14ac:dyDescent="0.3">
      <c r="A10" s="2" t="s">
        <v>1254</v>
      </c>
      <c r="B10" s="3" t="s">
        <v>505</v>
      </c>
      <c r="C10" s="3" t="s">
        <v>1255</v>
      </c>
      <c r="D10" s="3" t="s">
        <v>1256</v>
      </c>
      <c r="E10" s="3" t="s">
        <v>1257</v>
      </c>
      <c r="F10" s="6" t="s">
        <v>1238</v>
      </c>
    </row>
    <row r="11" spans="1:6" ht="58" customHeight="1" x14ac:dyDescent="0.3">
      <c r="A11" s="4" t="s">
        <v>1258</v>
      </c>
      <c r="B11" s="5" t="s">
        <v>1117</v>
      </c>
      <c r="C11" s="5" t="s">
        <v>1259</v>
      </c>
      <c r="D11" s="5" t="s">
        <v>1260</v>
      </c>
      <c r="E11" s="5" t="s">
        <v>1261</v>
      </c>
      <c r="F11" s="6" t="s">
        <v>1238</v>
      </c>
    </row>
    <row r="12" spans="1:6" ht="58" customHeight="1" x14ac:dyDescent="0.3">
      <c r="A12" s="2" t="s">
        <v>1262</v>
      </c>
      <c r="B12" s="3" t="s">
        <v>1263</v>
      </c>
      <c r="C12" s="3" t="s">
        <v>1264</v>
      </c>
      <c r="D12" s="3" t="s">
        <v>1265</v>
      </c>
      <c r="E12" s="3" t="s">
        <v>1266</v>
      </c>
      <c r="F12" s="6" t="s">
        <v>1238</v>
      </c>
    </row>
    <row r="13" spans="1:6" ht="58" customHeight="1" x14ac:dyDescent="0.3">
      <c r="A13" s="4" t="s">
        <v>1267</v>
      </c>
      <c r="B13" s="5" t="s">
        <v>212</v>
      </c>
      <c r="C13" s="5" t="s">
        <v>1268</v>
      </c>
      <c r="D13" s="5" t="s">
        <v>1269</v>
      </c>
      <c r="E13" s="5" t="s">
        <v>1270</v>
      </c>
      <c r="F13" s="6" t="s">
        <v>1238</v>
      </c>
    </row>
    <row r="14" spans="1:6" ht="58" customHeight="1" x14ac:dyDescent="0.3">
      <c r="A14" s="2" t="s">
        <v>1271</v>
      </c>
      <c r="B14" s="3" t="s">
        <v>325</v>
      </c>
      <c r="C14" s="3" t="s">
        <v>1272</v>
      </c>
      <c r="D14" s="3" t="s">
        <v>1273</v>
      </c>
      <c r="E14" s="3" t="s">
        <v>1274</v>
      </c>
      <c r="F14" s="6" t="s">
        <v>1238</v>
      </c>
    </row>
    <row r="15" spans="1:6" ht="58" customHeight="1" x14ac:dyDescent="0.3">
      <c r="A15" s="4" t="s">
        <v>1275</v>
      </c>
      <c r="B15" s="5" t="s">
        <v>1276</v>
      </c>
      <c r="C15" s="5" t="s">
        <v>1277</v>
      </c>
      <c r="D15" s="5" t="s">
        <v>1278</v>
      </c>
      <c r="E15" s="5" t="s">
        <v>1279</v>
      </c>
      <c r="F15" s="6" t="s">
        <v>1238</v>
      </c>
    </row>
    <row r="16" spans="1:6" ht="58" customHeight="1" x14ac:dyDescent="0.3">
      <c r="A16" s="2" t="s">
        <v>1280</v>
      </c>
      <c r="B16" s="3" t="s">
        <v>1281</v>
      </c>
      <c r="C16" s="3" t="s">
        <v>1282</v>
      </c>
      <c r="D16" s="3" t="s">
        <v>1283</v>
      </c>
      <c r="E16" s="3" t="s">
        <v>1284</v>
      </c>
      <c r="F16" s="6" t="s">
        <v>1238</v>
      </c>
    </row>
    <row r="17" spans="1:6" ht="58" customHeight="1" x14ac:dyDescent="0.3">
      <c r="A17" s="4" t="s">
        <v>1285</v>
      </c>
      <c r="B17" s="5" t="s">
        <v>1218</v>
      </c>
      <c r="C17" s="5" t="s">
        <v>1286</v>
      </c>
      <c r="D17" s="5" t="s">
        <v>1287</v>
      </c>
      <c r="E17" s="5" t="s">
        <v>1288</v>
      </c>
      <c r="F17" s="6" t="s">
        <v>1238</v>
      </c>
    </row>
  </sheetData>
  <mergeCells count="2">
    <mergeCell ref="A3:F3"/>
    <mergeCell ref="A1:F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2E5E"/>
  </sheetPr>
  <dimension ref="A1:D24"/>
  <sheetViews>
    <sheetView rightToLeft="1" workbookViewId="0">
      <selection sqref="A1:D2"/>
    </sheetView>
  </sheetViews>
  <sheetFormatPr defaultRowHeight="14" x14ac:dyDescent="0.3"/>
  <cols>
    <col min="1" max="1" width="8" customWidth="1"/>
    <col min="2" max="2" width="26" customWidth="1"/>
    <col min="3" max="3" width="70" customWidth="1"/>
    <col min="4" max="4" width="30" customWidth="1"/>
  </cols>
  <sheetData>
    <row r="1" spans="1:4" ht="24" customHeight="1" x14ac:dyDescent="0.3">
      <c r="A1" s="40" t="s">
        <v>25</v>
      </c>
      <c r="B1" s="37"/>
      <c r="C1" s="37"/>
      <c r="D1" s="37"/>
    </row>
    <row r="2" spans="1:4" ht="14" customHeight="1" x14ac:dyDescent="0.3">
      <c r="A2" s="37"/>
      <c r="B2" s="37"/>
      <c r="C2" s="37"/>
      <c r="D2" s="37"/>
    </row>
    <row r="3" spans="1:4" ht="28" customHeight="1" x14ac:dyDescent="0.3">
      <c r="A3" s="42" t="s">
        <v>26</v>
      </c>
      <c r="B3" s="37"/>
      <c r="C3" s="37"/>
      <c r="D3" s="37"/>
    </row>
    <row r="5" spans="1:4" ht="34" customHeight="1" x14ac:dyDescent="0.3">
      <c r="A5" s="1" t="s">
        <v>27</v>
      </c>
      <c r="B5" s="1" t="s">
        <v>28</v>
      </c>
      <c r="C5" s="1" t="s">
        <v>29</v>
      </c>
      <c r="D5" s="1" t="s">
        <v>30</v>
      </c>
    </row>
    <row r="6" spans="1:4" ht="32" customHeight="1" x14ac:dyDescent="0.3">
      <c r="A6" s="2" t="s">
        <v>31</v>
      </c>
      <c r="B6" s="3" t="s">
        <v>32</v>
      </c>
      <c r="C6" s="3" t="s">
        <v>33</v>
      </c>
      <c r="D6" s="2" t="s">
        <v>34</v>
      </c>
    </row>
    <row r="7" spans="1:4" ht="32" customHeight="1" x14ac:dyDescent="0.3">
      <c r="A7" s="4" t="s">
        <v>35</v>
      </c>
      <c r="B7" s="5" t="s">
        <v>36</v>
      </c>
      <c r="C7" s="5" t="s">
        <v>37</v>
      </c>
      <c r="D7" s="4" t="s">
        <v>34</v>
      </c>
    </row>
    <row r="8" spans="1:4" ht="32" customHeight="1" x14ac:dyDescent="0.3">
      <c r="A8" s="2" t="s">
        <v>38</v>
      </c>
      <c r="B8" s="3" t="s">
        <v>39</v>
      </c>
      <c r="C8" s="3" t="s">
        <v>40</v>
      </c>
      <c r="D8" s="2" t="s">
        <v>41</v>
      </c>
    </row>
    <row r="9" spans="1:4" ht="32" customHeight="1" x14ac:dyDescent="0.3">
      <c r="A9" s="4" t="s">
        <v>42</v>
      </c>
      <c r="B9" s="5" t="s">
        <v>43</v>
      </c>
      <c r="C9" s="5" t="s">
        <v>44</v>
      </c>
      <c r="D9" s="4" t="s">
        <v>45</v>
      </c>
    </row>
    <row r="10" spans="1:4" ht="32" customHeight="1" x14ac:dyDescent="0.3">
      <c r="A10" s="2" t="s">
        <v>46</v>
      </c>
      <c r="B10" s="3" t="s">
        <v>47</v>
      </c>
      <c r="C10" s="3" t="s">
        <v>48</v>
      </c>
      <c r="D10" s="2" t="s">
        <v>45</v>
      </c>
    </row>
    <row r="11" spans="1:4" ht="32" customHeight="1" x14ac:dyDescent="0.3">
      <c r="A11" s="4" t="s">
        <v>49</v>
      </c>
      <c r="B11" s="5" t="s">
        <v>50</v>
      </c>
      <c r="C11" s="5" t="s">
        <v>51</v>
      </c>
      <c r="D11" s="4" t="s">
        <v>45</v>
      </c>
    </row>
    <row r="12" spans="1:4" ht="32" customHeight="1" x14ac:dyDescent="0.3">
      <c r="A12" s="2" t="s">
        <v>52</v>
      </c>
      <c r="B12" s="3" t="s">
        <v>53</v>
      </c>
      <c r="C12" s="3" t="s">
        <v>54</v>
      </c>
      <c r="D12" s="2" t="s">
        <v>45</v>
      </c>
    </row>
    <row r="13" spans="1:4" ht="32" customHeight="1" x14ac:dyDescent="0.3">
      <c r="A13" s="4" t="s">
        <v>55</v>
      </c>
      <c r="B13" s="5" t="s">
        <v>56</v>
      </c>
      <c r="C13" s="5" t="s">
        <v>57</v>
      </c>
      <c r="D13" s="4" t="s">
        <v>45</v>
      </c>
    </row>
    <row r="14" spans="1:4" ht="32" customHeight="1" x14ac:dyDescent="0.3">
      <c r="A14" s="2" t="s">
        <v>58</v>
      </c>
      <c r="B14" s="3" t="s">
        <v>59</v>
      </c>
      <c r="C14" s="3" t="s">
        <v>60</v>
      </c>
      <c r="D14" s="2" t="s">
        <v>61</v>
      </c>
    </row>
    <row r="15" spans="1:4" ht="32" customHeight="1" x14ac:dyDescent="0.3">
      <c r="A15" s="4" t="s">
        <v>62</v>
      </c>
      <c r="B15" s="5" t="s">
        <v>63</v>
      </c>
      <c r="C15" s="5" t="s">
        <v>64</v>
      </c>
      <c r="D15" s="4" t="s">
        <v>61</v>
      </c>
    </row>
    <row r="16" spans="1:4" ht="32" customHeight="1" x14ac:dyDescent="0.3">
      <c r="A16" s="2" t="s">
        <v>65</v>
      </c>
      <c r="B16" s="3" t="s">
        <v>66</v>
      </c>
      <c r="C16" s="3" t="s">
        <v>67</v>
      </c>
      <c r="D16" s="2" t="s">
        <v>61</v>
      </c>
    </row>
    <row r="17" spans="1:4" ht="32" customHeight="1" x14ac:dyDescent="0.3">
      <c r="A17" s="4" t="s">
        <v>68</v>
      </c>
      <c r="B17" s="5" t="s">
        <v>69</v>
      </c>
      <c r="C17" s="5" t="s">
        <v>70</v>
      </c>
      <c r="D17" s="4" t="s">
        <v>34</v>
      </c>
    </row>
    <row r="18" spans="1:4" ht="32" customHeight="1" x14ac:dyDescent="0.3">
      <c r="A18" s="2" t="s">
        <v>71</v>
      </c>
      <c r="B18" s="3" t="s">
        <v>72</v>
      </c>
      <c r="C18" s="3" t="s">
        <v>73</v>
      </c>
      <c r="D18" s="2" t="s">
        <v>74</v>
      </c>
    </row>
    <row r="19" spans="1:4" ht="32" customHeight="1" x14ac:dyDescent="0.3">
      <c r="A19" s="4" t="s">
        <v>75</v>
      </c>
      <c r="B19" s="5" t="s">
        <v>76</v>
      </c>
      <c r="C19" s="5" t="s">
        <v>77</v>
      </c>
      <c r="D19" s="4" t="s">
        <v>41</v>
      </c>
    </row>
    <row r="21" spans="1:4" x14ac:dyDescent="0.3">
      <c r="A21" s="36" t="s">
        <v>78</v>
      </c>
      <c r="B21" s="37"/>
      <c r="C21" s="37"/>
      <c r="D21" s="37"/>
    </row>
    <row r="22" spans="1:4" x14ac:dyDescent="0.3">
      <c r="A22" s="37"/>
      <c r="B22" s="37"/>
      <c r="C22" s="37"/>
      <c r="D22" s="37"/>
    </row>
    <row r="23" spans="1:4" x14ac:dyDescent="0.3">
      <c r="A23" s="37"/>
      <c r="B23" s="37"/>
      <c r="C23" s="37"/>
      <c r="D23" s="37"/>
    </row>
    <row r="24" spans="1:4" x14ac:dyDescent="0.3">
      <c r="A24" s="37"/>
      <c r="B24" s="37"/>
      <c r="C24" s="37"/>
      <c r="D24" s="37"/>
    </row>
  </sheetData>
  <mergeCells count="3">
    <mergeCell ref="A1:D2"/>
    <mergeCell ref="A3:D3"/>
    <mergeCell ref="A21:D2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A2E5E"/>
  </sheetPr>
  <dimension ref="A1:E14"/>
  <sheetViews>
    <sheetView rightToLeft="1" workbookViewId="0">
      <selection sqref="A1:E2"/>
    </sheetView>
  </sheetViews>
  <sheetFormatPr defaultRowHeight="14" x14ac:dyDescent="0.3"/>
  <cols>
    <col min="1" max="1" width="10" customWidth="1"/>
    <col min="2" max="2" width="26" customWidth="1"/>
    <col min="3" max="3" width="46" customWidth="1"/>
    <col min="4" max="4" width="40" customWidth="1"/>
    <col min="5" max="5" width="30" customWidth="1"/>
  </cols>
  <sheetData>
    <row r="1" spans="1:5" ht="24" customHeight="1" x14ac:dyDescent="0.3">
      <c r="A1" s="40" t="s">
        <v>79</v>
      </c>
      <c r="B1" s="37"/>
      <c r="C1" s="37"/>
      <c r="D1" s="37"/>
      <c r="E1" s="37"/>
    </row>
    <row r="2" spans="1:5" ht="14" customHeight="1" x14ac:dyDescent="0.3">
      <c r="A2" s="37"/>
      <c r="B2" s="37"/>
      <c r="C2" s="37"/>
      <c r="D2" s="37"/>
      <c r="E2" s="37"/>
    </row>
    <row r="3" spans="1:5" ht="28" customHeight="1" x14ac:dyDescent="0.3">
      <c r="A3" s="42" t="s">
        <v>80</v>
      </c>
      <c r="B3" s="37"/>
      <c r="C3" s="37"/>
      <c r="D3" s="37"/>
      <c r="E3" s="37"/>
    </row>
    <row r="5" spans="1:5" ht="34" customHeight="1" x14ac:dyDescent="0.3">
      <c r="A5" s="1" t="s">
        <v>81</v>
      </c>
      <c r="B5" s="1" t="s">
        <v>82</v>
      </c>
      <c r="C5" s="1" t="s">
        <v>83</v>
      </c>
      <c r="D5" s="1" t="s">
        <v>84</v>
      </c>
      <c r="E5" s="1" t="s">
        <v>85</v>
      </c>
    </row>
    <row r="6" spans="1:5" ht="62" customHeight="1" x14ac:dyDescent="0.3">
      <c r="A6" s="2" t="s">
        <v>86</v>
      </c>
      <c r="B6" s="3" t="s">
        <v>87</v>
      </c>
      <c r="C6" s="3" t="s">
        <v>88</v>
      </c>
      <c r="D6" s="3" t="s">
        <v>89</v>
      </c>
      <c r="E6" s="2" t="s">
        <v>90</v>
      </c>
    </row>
    <row r="7" spans="1:5" ht="62" customHeight="1" x14ac:dyDescent="0.3">
      <c r="A7" s="4" t="s">
        <v>91</v>
      </c>
      <c r="B7" s="5" t="s">
        <v>92</v>
      </c>
      <c r="C7" s="5" t="s">
        <v>93</v>
      </c>
      <c r="D7" s="5" t="s">
        <v>94</v>
      </c>
      <c r="E7" s="4" t="s">
        <v>95</v>
      </c>
    </row>
    <row r="8" spans="1:5" ht="62" customHeight="1" x14ac:dyDescent="0.3">
      <c r="A8" s="2" t="s">
        <v>96</v>
      </c>
      <c r="B8" s="3" t="s">
        <v>97</v>
      </c>
      <c r="C8" s="3" t="s">
        <v>98</v>
      </c>
      <c r="D8" s="3" t="s">
        <v>99</v>
      </c>
      <c r="E8" s="2" t="s">
        <v>100</v>
      </c>
    </row>
    <row r="9" spans="1:5" ht="62" customHeight="1" x14ac:dyDescent="0.3">
      <c r="A9" s="4" t="s">
        <v>101</v>
      </c>
      <c r="B9" s="5" t="s">
        <v>102</v>
      </c>
      <c r="C9" s="5" t="s">
        <v>103</v>
      </c>
      <c r="D9" s="5" t="s">
        <v>104</v>
      </c>
      <c r="E9" s="4" t="s">
        <v>105</v>
      </c>
    </row>
    <row r="10" spans="1:5" ht="62" customHeight="1" x14ac:dyDescent="0.3">
      <c r="A10" s="2" t="s">
        <v>106</v>
      </c>
      <c r="B10" s="3" t="s">
        <v>107</v>
      </c>
      <c r="C10" s="3" t="s">
        <v>108</v>
      </c>
      <c r="D10" s="3" t="s">
        <v>109</v>
      </c>
      <c r="E10" s="2" t="s">
        <v>110</v>
      </c>
    </row>
    <row r="12" spans="1:5" ht="22" customHeight="1" x14ac:dyDescent="0.3">
      <c r="A12" s="38" t="s">
        <v>111</v>
      </c>
      <c r="B12" s="37"/>
      <c r="C12" s="37"/>
      <c r="D12" s="37"/>
      <c r="E12" s="37"/>
    </row>
    <row r="13" spans="1:5" ht="30" customHeight="1" x14ac:dyDescent="0.3">
      <c r="A13" s="56" t="s">
        <v>112</v>
      </c>
      <c r="B13" s="37"/>
      <c r="C13" s="37"/>
      <c r="D13" s="37"/>
      <c r="E13" s="37"/>
    </row>
    <row r="14" spans="1:5" x14ac:dyDescent="0.3">
      <c r="A14" s="37"/>
      <c r="B14" s="37"/>
      <c r="C14" s="37"/>
      <c r="D14" s="37"/>
      <c r="E14" s="37"/>
    </row>
  </sheetData>
  <mergeCells count="4">
    <mergeCell ref="A13:E14"/>
    <mergeCell ref="A12:E12"/>
    <mergeCell ref="A1:E2"/>
    <mergeCell ref="A3:E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A2E5E"/>
  </sheetPr>
  <dimension ref="A1:M29"/>
  <sheetViews>
    <sheetView rightToLeft="1" workbookViewId="0">
      <pane xSplit="3" ySplit="5" topLeftCell="D6" activePane="bottomRight" state="frozen"/>
      <selection pane="topRight"/>
      <selection pane="bottomLeft"/>
      <selection pane="bottomRight" sqref="A1:M2"/>
    </sheetView>
  </sheetViews>
  <sheetFormatPr defaultRowHeight="14" x14ac:dyDescent="0.3"/>
  <cols>
    <col min="1" max="1" width="7" customWidth="1"/>
    <col min="2" max="2" width="24" customWidth="1"/>
    <col min="3" max="3" width="22" customWidth="1"/>
    <col min="4" max="7" width="30" customWidth="1"/>
    <col min="8" max="8" width="15" customWidth="1"/>
    <col min="9" max="9" width="34" customWidth="1"/>
    <col min="10" max="10" width="15" customWidth="1"/>
    <col min="11" max="11" width="18" customWidth="1"/>
    <col min="12" max="12" width="30" customWidth="1"/>
    <col min="13" max="13" width="15" customWidth="1"/>
  </cols>
  <sheetData>
    <row r="1" spans="1:13" ht="24" customHeight="1" x14ac:dyDescent="0.3">
      <c r="A1" s="40" t="s">
        <v>113</v>
      </c>
      <c r="B1" s="37"/>
      <c r="C1" s="37"/>
      <c r="D1" s="37"/>
      <c r="E1" s="37"/>
      <c r="F1" s="37"/>
      <c r="G1" s="37"/>
      <c r="H1" s="37"/>
      <c r="I1" s="37"/>
      <c r="J1" s="37"/>
      <c r="K1" s="37"/>
      <c r="L1" s="37"/>
      <c r="M1" s="37"/>
    </row>
    <row r="2" spans="1:13" ht="14" customHeight="1" x14ac:dyDescent="0.3">
      <c r="A2" s="37"/>
      <c r="B2" s="37"/>
      <c r="C2" s="37"/>
      <c r="D2" s="37"/>
      <c r="E2" s="37"/>
      <c r="F2" s="37"/>
      <c r="G2" s="37"/>
      <c r="H2" s="37"/>
      <c r="I2" s="37"/>
      <c r="J2" s="37"/>
      <c r="K2" s="37"/>
      <c r="L2" s="37"/>
      <c r="M2" s="37"/>
    </row>
    <row r="3" spans="1:13" ht="28" customHeight="1" x14ac:dyDescent="0.3">
      <c r="A3" s="42" t="s">
        <v>114</v>
      </c>
      <c r="B3" s="37"/>
      <c r="C3" s="37"/>
      <c r="D3" s="37"/>
      <c r="E3" s="37"/>
      <c r="F3" s="37"/>
      <c r="G3" s="37"/>
      <c r="H3" s="37"/>
      <c r="I3" s="37"/>
      <c r="J3" s="37"/>
      <c r="K3" s="37"/>
      <c r="L3" s="37"/>
      <c r="M3" s="37"/>
    </row>
    <row r="5" spans="1:13" ht="34" customHeight="1" x14ac:dyDescent="0.3">
      <c r="A5" s="1" t="s">
        <v>115</v>
      </c>
      <c r="B5" s="1" t="s">
        <v>116</v>
      </c>
      <c r="C5" s="1" t="s">
        <v>117</v>
      </c>
      <c r="D5" s="1" t="s">
        <v>6</v>
      </c>
      <c r="E5" s="1" t="s">
        <v>8</v>
      </c>
      <c r="F5" s="1" t="s">
        <v>10</v>
      </c>
      <c r="G5" s="1" t="s">
        <v>12</v>
      </c>
      <c r="H5" s="1" t="s">
        <v>118</v>
      </c>
      <c r="I5" s="1" t="s">
        <v>119</v>
      </c>
      <c r="J5" s="1" t="s">
        <v>81</v>
      </c>
      <c r="K5" s="1" t="s">
        <v>120</v>
      </c>
      <c r="L5" s="1" t="s">
        <v>121</v>
      </c>
      <c r="M5" s="1" t="s">
        <v>122</v>
      </c>
    </row>
    <row r="6" spans="1:13" ht="74" customHeight="1" x14ac:dyDescent="0.3">
      <c r="A6" s="2" t="s">
        <v>123</v>
      </c>
      <c r="B6" s="3" t="s">
        <v>124</v>
      </c>
      <c r="C6" s="3" t="s">
        <v>125</v>
      </c>
      <c r="D6" s="3" t="s">
        <v>126</v>
      </c>
      <c r="E6" s="3" t="s">
        <v>127</v>
      </c>
      <c r="F6" s="3" t="s">
        <v>128</v>
      </c>
      <c r="G6" s="3" t="s">
        <v>129</v>
      </c>
      <c r="H6" s="6" t="s">
        <v>130</v>
      </c>
      <c r="I6" s="3" t="s">
        <v>131</v>
      </c>
      <c r="J6" s="2" t="s">
        <v>132</v>
      </c>
      <c r="K6" s="2" t="s">
        <v>133</v>
      </c>
      <c r="L6" s="7" t="s">
        <v>134</v>
      </c>
      <c r="M6" s="2" t="s">
        <v>135</v>
      </c>
    </row>
    <row r="7" spans="1:13" ht="74" customHeight="1" x14ac:dyDescent="0.3">
      <c r="A7" s="4" t="s">
        <v>136</v>
      </c>
      <c r="B7" s="5" t="s">
        <v>137</v>
      </c>
      <c r="C7" s="5" t="s">
        <v>138</v>
      </c>
      <c r="D7" s="5" t="s">
        <v>139</v>
      </c>
      <c r="E7" s="5" t="s">
        <v>140</v>
      </c>
      <c r="F7" s="5" t="s">
        <v>141</v>
      </c>
      <c r="G7" s="5" t="s">
        <v>142</v>
      </c>
      <c r="H7" s="6" t="s">
        <v>130</v>
      </c>
      <c r="I7" s="5" t="s">
        <v>143</v>
      </c>
      <c r="J7" s="4" t="s">
        <v>132</v>
      </c>
      <c r="K7" s="4" t="s">
        <v>144</v>
      </c>
      <c r="L7" s="7" t="s">
        <v>145</v>
      </c>
      <c r="M7" s="4" t="s">
        <v>146</v>
      </c>
    </row>
    <row r="8" spans="1:13" ht="74" customHeight="1" x14ac:dyDescent="0.3">
      <c r="A8" s="2" t="s">
        <v>147</v>
      </c>
      <c r="B8" s="3" t="s">
        <v>148</v>
      </c>
      <c r="C8" s="3" t="s">
        <v>149</v>
      </c>
      <c r="D8" s="3" t="s">
        <v>150</v>
      </c>
      <c r="E8" s="3" t="s">
        <v>151</v>
      </c>
      <c r="F8" s="3" t="s">
        <v>152</v>
      </c>
      <c r="G8" s="3" t="s">
        <v>153</v>
      </c>
      <c r="H8" s="6" t="s">
        <v>154</v>
      </c>
      <c r="I8" s="3" t="s">
        <v>155</v>
      </c>
      <c r="J8" s="2" t="s">
        <v>156</v>
      </c>
      <c r="K8" s="2" t="s">
        <v>144</v>
      </c>
      <c r="L8" s="7" t="s">
        <v>157</v>
      </c>
      <c r="M8" s="2" t="s">
        <v>146</v>
      </c>
    </row>
    <row r="9" spans="1:13" ht="74" customHeight="1" x14ac:dyDescent="0.3">
      <c r="A9" s="4" t="s">
        <v>158</v>
      </c>
      <c r="B9" s="5" t="s">
        <v>159</v>
      </c>
      <c r="C9" s="5" t="s">
        <v>160</v>
      </c>
      <c r="D9" s="5" t="s">
        <v>161</v>
      </c>
      <c r="E9" s="5" t="s">
        <v>162</v>
      </c>
      <c r="F9" s="5" t="s">
        <v>163</v>
      </c>
      <c r="G9" s="5" t="s">
        <v>164</v>
      </c>
      <c r="H9" s="6" t="s">
        <v>130</v>
      </c>
      <c r="I9" s="5" t="s">
        <v>165</v>
      </c>
      <c r="J9" s="4" t="s">
        <v>132</v>
      </c>
      <c r="K9" s="4" t="s">
        <v>166</v>
      </c>
      <c r="L9" s="7" t="s">
        <v>167</v>
      </c>
      <c r="M9" s="4" t="s">
        <v>146</v>
      </c>
    </row>
    <row r="10" spans="1:13" ht="74" customHeight="1" x14ac:dyDescent="0.3">
      <c r="A10" s="2" t="s">
        <v>168</v>
      </c>
      <c r="B10" s="3" t="s">
        <v>169</v>
      </c>
      <c r="C10" s="3" t="s">
        <v>170</v>
      </c>
      <c r="D10" s="3" t="s">
        <v>171</v>
      </c>
      <c r="E10" s="3" t="s">
        <v>172</v>
      </c>
      <c r="F10" s="3" t="s">
        <v>173</v>
      </c>
      <c r="G10" s="3" t="s">
        <v>174</v>
      </c>
      <c r="H10" s="8" t="s">
        <v>175</v>
      </c>
      <c r="I10" s="3" t="s">
        <v>176</v>
      </c>
      <c r="J10" s="2" t="s">
        <v>156</v>
      </c>
      <c r="K10" s="2" t="s">
        <v>177</v>
      </c>
      <c r="L10" s="7" t="s">
        <v>178</v>
      </c>
      <c r="M10" s="2" t="s">
        <v>146</v>
      </c>
    </row>
    <row r="11" spans="1:13" ht="74" customHeight="1" x14ac:dyDescent="0.3">
      <c r="A11" s="4" t="s">
        <v>179</v>
      </c>
      <c r="B11" s="5" t="s">
        <v>180</v>
      </c>
      <c r="C11" s="5" t="s">
        <v>181</v>
      </c>
      <c r="D11" s="5" t="s">
        <v>182</v>
      </c>
      <c r="E11" s="5" t="s">
        <v>183</v>
      </c>
      <c r="F11" s="5" t="s">
        <v>184</v>
      </c>
      <c r="G11" s="5" t="s">
        <v>185</v>
      </c>
      <c r="H11" s="6" t="s">
        <v>130</v>
      </c>
      <c r="I11" s="5" t="s">
        <v>186</v>
      </c>
      <c r="J11" s="4" t="s">
        <v>132</v>
      </c>
      <c r="K11" s="4" t="s">
        <v>187</v>
      </c>
      <c r="L11" s="7" t="s">
        <v>188</v>
      </c>
      <c r="M11" s="4" t="s">
        <v>146</v>
      </c>
    </row>
    <row r="12" spans="1:13" ht="74" customHeight="1" x14ac:dyDescent="0.3">
      <c r="A12" s="2" t="s">
        <v>189</v>
      </c>
      <c r="B12" s="3" t="s">
        <v>190</v>
      </c>
      <c r="C12" s="3" t="s">
        <v>191</v>
      </c>
      <c r="D12" s="3" t="s">
        <v>192</v>
      </c>
      <c r="E12" s="3" t="s">
        <v>193</v>
      </c>
      <c r="F12" s="3" t="s">
        <v>194</v>
      </c>
      <c r="G12" s="3" t="s">
        <v>195</v>
      </c>
      <c r="H12" s="9" t="s">
        <v>196</v>
      </c>
      <c r="I12" s="3" t="s">
        <v>197</v>
      </c>
      <c r="J12" s="2" t="s">
        <v>198</v>
      </c>
      <c r="K12" s="2" t="s">
        <v>166</v>
      </c>
      <c r="L12" s="7" t="s">
        <v>199</v>
      </c>
      <c r="M12" s="2" t="s">
        <v>146</v>
      </c>
    </row>
    <row r="13" spans="1:13" ht="74" customHeight="1" x14ac:dyDescent="0.3">
      <c r="A13" s="4" t="s">
        <v>200</v>
      </c>
      <c r="B13" s="5" t="s">
        <v>201</v>
      </c>
      <c r="C13" s="5" t="s">
        <v>202</v>
      </c>
      <c r="D13" s="5" t="s">
        <v>203</v>
      </c>
      <c r="E13" s="5" t="s">
        <v>204</v>
      </c>
      <c r="F13" s="5" t="s">
        <v>205</v>
      </c>
      <c r="G13" s="5" t="s">
        <v>206</v>
      </c>
      <c r="H13" s="8" t="s">
        <v>207</v>
      </c>
      <c r="I13" s="5" t="s">
        <v>208</v>
      </c>
      <c r="J13" s="4" t="s">
        <v>198</v>
      </c>
      <c r="K13" s="4" t="s">
        <v>209</v>
      </c>
      <c r="L13" s="7" t="s">
        <v>210</v>
      </c>
      <c r="M13" s="4" t="s">
        <v>146</v>
      </c>
    </row>
    <row r="14" spans="1:13" ht="74" customHeight="1" x14ac:dyDescent="0.3">
      <c r="A14" s="2" t="s">
        <v>211</v>
      </c>
      <c r="B14" s="3" t="s">
        <v>212</v>
      </c>
      <c r="C14" s="3" t="s">
        <v>213</v>
      </c>
      <c r="D14" s="3" t="s">
        <v>214</v>
      </c>
      <c r="E14" s="3" t="s">
        <v>215</v>
      </c>
      <c r="F14" s="3" t="s">
        <v>215</v>
      </c>
      <c r="G14" s="3" t="s">
        <v>215</v>
      </c>
      <c r="H14" s="10" t="s">
        <v>216</v>
      </c>
      <c r="I14" s="3" t="s">
        <v>217</v>
      </c>
      <c r="J14" s="2" t="s">
        <v>198</v>
      </c>
      <c r="K14" s="2" t="s">
        <v>218</v>
      </c>
      <c r="L14" s="7" t="s">
        <v>219</v>
      </c>
      <c r="M14" s="2" t="s">
        <v>146</v>
      </c>
    </row>
    <row r="15" spans="1:13" ht="74" customHeight="1" x14ac:dyDescent="0.3">
      <c r="A15" s="4" t="s">
        <v>220</v>
      </c>
      <c r="B15" s="5" t="s">
        <v>221</v>
      </c>
      <c r="C15" s="5" t="s">
        <v>222</v>
      </c>
      <c r="D15" s="5" t="s">
        <v>223</v>
      </c>
      <c r="E15" s="5" t="s">
        <v>224</v>
      </c>
      <c r="F15" s="5" t="s">
        <v>225</v>
      </c>
      <c r="G15" s="5" t="s">
        <v>226</v>
      </c>
      <c r="H15" s="8" t="s">
        <v>227</v>
      </c>
      <c r="I15" s="5" t="s">
        <v>228</v>
      </c>
      <c r="J15" s="4" t="s">
        <v>198</v>
      </c>
      <c r="K15" s="4" t="s">
        <v>133</v>
      </c>
      <c r="L15" s="7" t="s">
        <v>229</v>
      </c>
      <c r="M15" s="4" t="s">
        <v>146</v>
      </c>
    </row>
    <row r="16" spans="1:13" ht="74" customHeight="1" x14ac:dyDescent="0.3">
      <c r="A16" s="2" t="s">
        <v>230</v>
      </c>
      <c r="B16" s="3" t="s">
        <v>231</v>
      </c>
      <c r="C16" s="3" t="s">
        <v>232</v>
      </c>
      <c r="D16" s="3" t="s">
        <v>233</v>
      </c>
      <c r="E16" s="3" t="s">
        <v>234</v>
      </c>
      <c r="F16" s="3" t="s">
        <v>235</v>
      </c>
      <c r="G16" s="3" t="s">
        <v>236</v>
      </c>
      <c r="H16" s="8" t="s">
        <v>237</v>
      </c>
      <c r="I16" s="3" t="s">
        <v>238</v>
      </c>
      <c r="J16" s="2" t="s">
        <v>198</v>
      </c>
      <c r="K16" s="2" t="s">
        <v>166</v>
      </c>
      <c r="L16" s="7" t="s">
        <v>239</v>
      </c>
      <c r="M16" s="2" t="s">
        <v>146</v>
      </c>
    </row>
    <row r="17" spans="1:13" ht="74" customHeight="1" x14ac:dyDescent="0.3">
      <c r="A17" s="4" t="s">
        <v>240</v>
      </c>
      <c r="B17" s="5" t="s">
        <v>241</v>
      </c>
      <c r="C17" s="5" t="s">
        <v>242</v>
      </c>
      <c r="D17" s="5" t="s">
        <v>243</v>
      </c>
      <c r="E17" s="5" t="s">
        <v>244</v>
      </c>
      <c r="F17" s="5" t="s">
        <v>245</v>
      </c>
      <c r="G17" s="5" t="s">
        <v>246</v>
      </c>
      <c r="H17" s="8" t="s">
        <v>247</v>
      </c>
      <c r="I17" s="5" t="s">
        <v>248</v>
      </c>
      <c r="J17" s="4" t="s">
        <v>198</v>
      </c>
      <c r="K17" s="4" t="s">
        <v>166</v>
      </c>
      <c r="L17" s="7" t="s">
        <v>249</v>
      </c>
      <c r="M17" s="4" t="s">
        <v>146</v>
      </c>
    </row>
    <row r="18" spans="1:13" ht="74" customHeight="1" x14ac:dyDescent="0.3">
      <c r="A18" s="2" t="s">
        <v>250</v>
      </c>
      <c r="B18" s="3" t="s">
        <v>251</v>
      </c>
      <c r="C18" s="3" t="s">
        <v>252</v>
      </c>
      <c r="D18" s="3" t="s">
        <v>253</v>
      </c>
      <c r="E18" s="3" t="s">
        <v>254</v>
      </c>
      <c r="F18" s="3" t="s">
        <v>255</v>
      </c>
      <c r="G18" s="3" t="s">
        <v>256</v>
      </c>
      <c r="H18" s="9" t="s">
        <v>196</v>
      </c>
      <c r="I18" s="3" t="s">
        <v>257</v>
      </c>
      <c r="J18" s="2" t="s">
        <v>198</v>
      </c>
      <c r="K18" s="2" t="s">
        <v>133</v>
      </c>
      <c r="L18" s="7" t="s">
        <v>258</v>
      </c>
      <c r="M18" s="2" t="s">
        <v>146</v>
      </c>
    </row>
    <row r="19" spans="1:13" ht="74" customHeight="1" x14ac:dyDescent="0.3">
      <c r="A19" s="4" t="s">
        <v>259</v>
      </c>
      <c r="B19" s="5" t="s">
        <v>260</v>
      </c>
      <c r="C19" s="5" t="s">
        <v>261</v>
      </c>
      <c r="D19" s="5" t="s">
        <v>262</v>
      </c>
      <c r="E19" s="5" t="s">
        <v>263</v>
      </c>
      <c r="F19" s="5" t="s">
        <v>264</v>
      </c>
      <c r="G19" s="5" t="s">
        <v>265</v>
      </c>
      <c r="H19" s="6" t="s">
        <v>130</v>
      </c>
      <c r="I19" s="5" t="s">
        <v>266</v>
      </c>
      <c r="J19" s="4" t="s">
        <v>132</v>
      </c>
      <c r="K19" s="4" t="s">
        <v>133</v>
      </c>
      <c r="L19" s="7" t="s">
        <v>267</v>
      </c>
      <c r="M19" s="4" t="s">
        <v>146</v>
      </c>
    </row>
    <row r="20" spans="1:13" ht="74" customHeight="1" x14ac:dyDescent="0.3">
      <c r="A20" s="2" t="s">
        <v>268</v>
      </c>
      <c r="B20" s="3" t="s">
        <v>269</v>
      </c>
      <c r="C20" s="3" t="s">
        <v>270</v>
      </c>
      <c r="D20" s="3" t="s">
        <v>271</v>
      </c>
      <c r="E20" s="3" t="s">
        <v>272</v>
      </c>
      <c r="F20" s="3" t="s">
        <v>273</v>
      </c>
      <c r="G20" s="3" t="s">
        <v>274</v>
      </c>
      <c r="H20" s="9" t="s">
        <v>196</v>
      </c>
      <c r="I20" s="3" t="s">
        <v>275</v>
      </c>
      <c r="J20" s="2" t="s">
        <v>276</v>
      </c>
      <c r="K20" s="2" t="s">
        <v>277</v>
      </c>
      <c r="L20" s="7" t="s">
        <v>278</v>
      </c>
      <c r="M20" s="2" t="s">
        <v>146</v>
      </c>
    </row>
    <row r="21" spans="1:13" ht="74" customHeight="1" x14ac:dyDescent="0.3">
      <c r="A21" s="4" t="s">
        <v>279</v>
      </c>
      <c r="B21" s="5" t="s">
        <v>280</v>
      </c>
      <c r="C21" s="5" t="s">
        <v>281</v>
      </c>
      <c r="D21" s="5" t="s">
        <v>282</v>
      </c>
      <c r="E21" s="5" t="s">
        <v>283</v>
      </c>
      <c r="F21" s="5" t="s">
        <v>284</v>
      </c>
      <c r="G21" s="5" t="s">
        <v>285</v>
      </c>
      <c r="H21" s="9" t="s">
        <v>196</v>
      </c>
      <c r="I21" s="5" t="s">
        <v>286</v>
      </c>
      <c r="J21" s="4" t="s">
        <v>276</v>
      </c>
      <c r="K21" s="4" t="s">
        <v>277</v>
      </c>
      <c r="L21" s="7" t="s">
        <v>287</v>
      </c>
      <c r="M21" s="4" t="s">
        <v>146</v>
      </c>
    </row>
    <row r="22" spans="1:13" ht="74" customHeight="1" x14ac:dyDescent="0.3">
      <c r="A22" s="2" t="s">
        <v>288</v>
      </c>
      <c r="B22" s="3" t="s">
        <v>289</v>
      </c>
      <c r="C22" s="3" t="s">
        <v>290</v>
      </c>
      <c r="D22" s="3" t="s">
        <v>282</v>
      </c>
      <c r="E22" s="3" t="s">
        <v>291</v>
      </c>
      <c r="F22" s="3" t="s">
        <v>292</v>
      </c>
      <c r="G22" s="3" t="s">
        <v>293</v>
      </c>
      <c r="H22" s="9" t="s">
        <v>196</v>
      </c>
      <c r="I22" s="3" t="s">
        <v>294</v>
      </c>
      <c r="J22" s="2" t="s">
        <v>295</v>
      </c>
      <c r="K22" s="2" t="s">
        <v>166</v>
      </c>
      <c r="L22" s="7" t="s">
        <v>296</v>
      </c>
      <c r="M22" s="2" t="s">
        <v>146</v>
      </c>
    </row>
    <row r="23" spans="1:13" ht="74" customHeight="1" x14ac:dyDescent="0.3">
      <c r="A23" s="4" t="s">
        <v>297</v>
      </c>
      <c r="B23" s="5" t="s">
        <v>298</v>
      </c>
      <c r="C23" s="5" t="s">
        <v>299</v>
      </c>
      <c r="D23" s="5" t="s">
        <v>300</v>
      </c>
      <c r="E23" s="5" t="s">
        <v>301</v>
      </c>
      <c r="F23" s="5" t="s">
        <v>302</v>
      </c>
      <c r="G23" s="5" t="s">
        <v>303</v>
      </c>
      <c r="H23" s="6" t="s">
        <v>130</v>
      </c>
      <c r="I23" s="5" t="s">
        <v>304</v>
      </c>
      <c r="J23" s="4" t="s">
        <v>295</v>
      </c>
      <c r="K23" s="4" t="s">
        <v>305</v>
      </c>
      <c r="L23" s="7" t="s">
        <v>306</v>
      </c>
      <c r="M23" s="4" t="s">
        <v>146</v>
      </c>
    </row>
    <row r="24" spans="1:13" ht="74" customHeight="1" x14ac:dyDescent="0.3">
      <c r="A24" s="2" t="s">
        <v>307</v>
      </c>
      <c r="B24" s="3" t="s">
        <v>308</v>
      </c>
      <c r="C24" s="3" t="s">
        <v>309</v>
      </c>
      <c r="D24" s="3" t="s">
        <v>310</v>
      </c>
      <c r="E24" s="3" t="s">
        <v>311</v>
      </c>
      <c r="F24" s="3" t="s">
        <v>312</v>
      </c>
      <c r="G24" s="3" t="s">
        <v>313</v>
      </c>
      <c r="H24" s="6" t="s">
        <v>130</v>
      </c>
      <c r="I24" s="3" t="s">
        <v>314</v>
      </c>
      <c r="J24" s="2" t="s">
        <v>295</v>
      </c>
      <c r="K24" s="2" t="s">
        <v>166</v>
      </c>
      <c r="L24" s="7" t="s">
        <v>315</v>
      </c>
      <c r="M24" s="2" t="s">
        <v>146</v>
      </c>
    </row>
    <row r="25" spans="1:13" ht="74" customHeight="1" x14ac:dyDescent="0.3">
      <c r="A25" s="4" t="s">
        <v>316</v>
      </c>
      <c r="B25" s="5" t="s">
        <v>317</v>
      </c>
      <c r="C25" s="5" t="s">
        <v>318</v>
      </c>
      <c r="D25" s="5" t="s">
        <v>319</v>
      </c>
      <c r="E25" s="5" t="s">
        <v>320</v>
      </c>
      <c r="F25" s="5" t="s">
        <v>320</v>
      </c>
      <c r="G25" s="5" t="s">
        <v>321</v>
      </c>
      <c r="H25" s="6" t="s">
        <v>130</v>
      </c>
      <c r="I25" s="5" t="s">
        <v>322</v>
      </c>
      <c r="J25" s="4" t="s">
        <v>132</v>
      </c>
      <c r="K25" s="4" t="s">
        <v>187</v>
      </c>
      <c r="L25" s="7" t="s">
        <v>323</v>
      </c>
      <c r="M25" s="4" t="s">
        <v>146</v>
      </c>
    </row>
    <row r="26" spans="1:13" ht="74" customHeight="1" x14ac:dyDescent="0.3">
      <c r="A26" s="2" t="s">
        <v>324</v>
      </c>
      <c r="B26" s="3" t="s">
        <v>325</v>
      </c>
      <c r="C26" s="3" t="s">
        <v>326</v>
      </c>
      <c r="D26" s="3" t="s">
        <v>327</v>
      </c>
      <c r="E26" s="3" t="s">
        <v>328</v>
      </c>
      <c r="F26" s="3" t="s">
        <v>329</v>
      </c>
      <c r="G26" s="3" t="s">
        <v>330</v>
      </c>
      <c r="H26" s="11" t="s">
        <v>331</v>
      </c>
      <c r="I26" s="3" t="s">
        <v>332</v>
      </c>
      <c r="J26" s="2" t="s">
        <v>333</v>
      </c>
      <c r="K26" s="2" t="s">
        <v>334</v>
      </c>
      <c r="L26" s="7" t="s">
        <v>335</v>
      </c>
      <c r="M26" s="2" t="s">
        <v>336</v>
      </c>
    </row>
    <row r="28" spans="1:13" x14ac:dyDescent="0.3">
      <c r="A28" s="57" t="s">
        <v>337</v>
      </c>
      <c r="B28" s="37"/>
      <c r="C28" s="37"/>
      <c r="D28" s="37"/>
      <c r="E28" s="37"/>
      <c r="F28" s="37"/>
      <c r="G28" s="37"/>
      <c r="H28" s="37"/>
      <c r="I28" s="37"/>
      <c r="J28" s="37"/>
      <c r="K28" s="37"/>
      <c r="L28" s="37"/>
      <c r="M28" s="37"/>
    </row>
    <row r="29" spans="1:13" x14ac:dyDescent="0.3">
      <c r="A29" s="37"/>
      <c r="B29" s="37"/>
      <c r="C29" s="37"/>
      <c r="D29" s="37"/>
      <c r="E29" s="37"/>
      <c r="F29" s="37"/>
      <c r="G29" s="37"/>
      <c r="H29" s="37"/>
      <c r="I29" s="37"/>
      <c r="J29" s="37"/>
      <c r="K29" s="37"/>
      <c r="L29" s="37"/>
      <c r="M29" s="37"/>
    </row>
  </sheetData>
  <sheetProtection algorithmName="SHA-512" hashValue="1ClpYB43xdf6eUPAJDMbo7FQZSTvFea+yFDflWF31MufQexmcn7QeD5nDJmrp/yRk7hW33ruJAs45v5MWABUUw==" saltValue="te5fEaXtAvyuuvTPh6YLWg==" spinCount="100000" sheet="1" objects="1" scenarios="1" formatCells="0" formatColumns="0" formatRows="0" insertColumns="0" insertRows="0" insertHyperlinks="0" deleteColumns="0" deleteRows="0" sort="0" autoFilter="0"/>
  <autoFilter ref="A5:M26" xr:uid="{00000000-0009-0000-0000-000003000000}"/>
  <mergeCells count="3">
    <mergeCell ref="A1:M2"/>
    <mergeCell ref="A3:M3"/>
    <mergeCell ref="A28:M2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A2E5E"/>
  </sheetPr>
  <dimension ref="A1:F13"/>
  <sheetViews>
    <sheetView rightToLeft="1" workbookViewId="0">
      <selection sqref="A1:F2"/>
    </sheetView>
  </sheetViews>
  <sheetFormatPr defaultRowHeight="14" x14ac:dyDescent="0.3"/>
  <cols>
    <col min="1" max="1" width="8" customWidth="1"/>
    <col min="2" max="2" width="26" customWidth="1"/>
    <col min="3" max="3" width="52" customWidth="1"/>
    <col min="4" max="4" width="34" customWidth="1"/>
    <col min="5" max="5" width="46" customWidth="1"/>
    <col min="6" max="6" width="16" customWidth="1"/>
  </cols>
  <sheetData>
    <row r="1" spans="1:6" ht="24" customHeight="1" x14ac:dyDescent="0.3">
      <c r="A1" s="40" t="s">
        <v>338</v>
      </c>
      <c r="B1" s="37"/>
      <c r="C1" s="37"/>
      <c r="D1" s="37"/>
      <c r="E1" s="37"/>
      <c r="F1" s="37"/>
    </row>
    <row r="2" spans="1:6" ht="14" customHeight="1" x14ac:dyDescent="0.3">
      <c r="A2" s="37"/>
      <c r="B2" s="37"/>
      <c r="C2" s="37"/>
      <c r="D2" s="37"/>
      <c r="E2" s="37"/>
      <c r="F2" s="37"/>
    </row>
    <row r="3" spans="1:6" ht="28" customHeight="1" x14ac:dyDescent="0.3">
      <c r="A3" s="42" t="s">
        <v>339</v>
      </c>
      <c r="B3" s="37"/>
      <c r="C3" s="37"/>
      <c r="D3" s="37"/>
      <c r="E3" s="37"/>
      <c r="F3" s="37"/>
    </row>
    <row r="5" spans="1:6" ht="34" customHeight="1" x14ac:dyDescent="0.3">
      <c r="A5" s="1" t="s">
        <v>115</v>
      </c>
      <c r="B5" s="1" t="s">
        <v>340</v>
      </c>
      <c r="C5" s="1" t="s">
        <v>341</v>
      </c>
      <c r="D5" s="1" t="s">
        <v>342</v>
      </c>
      <c r="E5" s="1" t="s">
        <v>343</v>
      </c>
      <c r="F5" s="1" t="s">
        <v>122</v>
      </c>
    </row>
    <row r="6" spans="1:6" ht="66" customHeight="1" x14ac:dyDescent="0.3">
      <c r="A6" s="2" t="s">
        <v>344</v>
      </c>
      <c r="B6" s="2" t="s">
        <v>345</v>
      </c>
      <c r="C6" s="3" t="s">
        <v>346</v>
      </c>
      <c r="D6" s="3" t="s">
        <v>347</v>
      </c>
      <c r="E6" s="3" t="s">
        <v>348</v>
      </c>
      <c r="F6" s="2" t="s">
        <v>349</v>
      </c>
    </row>
    <row r="7" spans="1:6" ht="66" customHeight="1" x14ac:dyDescent="0.3">
      <c r="A7" s="4" t="s">
        <v>350</v>
      </c>
      <c r="B7" s="4" t="s">
        <v>351</v>
      </c>
      <c r="C7" s="5" t="s">
        <v>352</v>
      </c>
      <c r="D7" s="5" t="s">
        <v>353</v>
      </c>
      <c r="E7" s="5" t="s">
        <v>354</v>
      </c>
      <c r="F7" s="4" t="s">
        <v>349</v>
      </c>
    </row>
    <row r="8" spans="1:6" ht="66" customHeight="1" x14ac:dyDescent="0.3">
      <c r="A8" s="2" t="s">
        <v>355</v>
      </c>
      <c r="B8" s="2" t="s">
        <v>356</v>
      </c>
      <c r="C8" s="3" t="s">
        <v>357</v>
      </c>
      <c r="D8" s="3" t="s">
        <v>358</v>
      </c>
      <c r="E8" s="3" t="s">
        <v>359</v>
      </c>
      <c r="F8" s="2" t="s">
        <v>349</v>
      </c>
    </row>
    <row r="9" spans="1:6" ht="66" customHeight="1" x14ac:dyDescent="0.3">
      <c r="A9" s="4" t="s">
        <v>360</v>
      </c>
      <c r="B9" s="4" t="s">
        <v>361</v>
      </c>
      <c r="C9" s="5" t="s">
        <v>362</v>
      </c>
      <c r="D9" s="5" t="s">
        <v>363</v>
      </c>
      <c r="E9" s="5" t="s">
        <v>364</v>
      </c>
      <c r="F9" s="4" t="s">
        <v>349</v>
      </c>
    </row>
    <row r="10" spans="1:6" ht="66" customHeight="1" x14ac:dyDescent="0.3">
      <c r="A10" s="2" t="s">
        <v>365</v>
      </c>
      <c r="B10" s="2" t="s">
        <v>366</v>
      </c>
      <c r="C10" s="3" t="s">
        <v>367</v>
      </c>
      <c r="D10" s="3" t="s">
        <v>368</v>
      </c>
      <c r="E10" s="3" t="s">
        <v>369</v>
      </c>
      <c r="F10" s="2" t="s">
        <v>349</v>
      </c>
    </row>
    <row r="11" spans="1:6" ht="66" customHeight="1" x14ac:dyDescent="0.3">
      <c r="A11" s="4" t="s">
        <v>370</v>
      </c>
      <c r="B11" s="4" t="s">
        <v>371</v>
      </c>
      <c r="C11" s="5" t="s">
        <v>372</v>
      </c>
      <c r="D11" s="5" t="s">
        <v>373</v>
      </c>
      <c r="E11" s="5" t="s">
        <v>374</v>
      </c>
      <c r="F11" s="4" t="s">
        <v>349</v>
      </c>
    </row>
    <row r="12" spans="1:6" ht="66" customHeight="1" x14ac:dyDescent="0.3">
      <c r="A12" s="2" t="s">
        <v>375</v>
      </c>
      <c r="B12" s="2" t="s">
        <v>376</v>
      </c>
      <c r="C12" s="3" t="s">
        <v>377</v>
      </c>
      <c r="D12" s="3" t="s">
        <v>378</v>
      </c>
      <c r="E12" s="3" t="s">
        <v>379</v>
      </c>
      <c r="F12" s="2" t="s">
        <v>380</v>
      </c>
    </row>
    <row r="13" spans="1:6" ht="66" customHeight="1" x14ac:dyDescent="0.3">
      <c r="A13" s="4" t="s">
        <v>381</v>
      </c>
      <c r="B13" s="4" t="s">
        <v>382</v>
      </c>
      <c r="C13" s="5" t="s">
        <v>383</v>
      </c>
      <c r="D13" s="5" t="s">
        <v>384</v>
      </c>
      <c r="E13" s="5" t="s">
        <v>385</v>
      </c>
      <c r="F13" s="4" t="s">
        <v>386</v>
      </c>
    </row>
  </sheetData>
  <sheetProtection algorithmName="SHA-512" hashValue="/U6BtaFk/W03rwcN/WaM8u82WdKyfwQV/6xiEfRvOW+I2w7oRoG2qRES8EbFkvIyy0FjcaQeSZ5K9OfyjDETpg==" saltValue="ydVXGzcJDqK99WhUjAv7Rg==" spinCount="100000" sheet="1" objects="1" scenarios="1" formatCells="0" formatColumns="0" formatRows="0" insertColumns="0" insertRows="0" insertHyperlinks="0" deleteColumns="0" deleteRows="0" sort="0" autoFilter="0"/>
  <mergeCells count="2">
    <mergeCell ref="A3:F3"/>
    <mergeCell ref="A1:F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A2E5E"/>
  </sheetPr>
  <dimension ref="A1:H31"/>
  <sheetViews>
    <sheetView rightToLeft="1" workbookViewId="0">
      <selection sqref="A1:H2"/>
    </sheetView>
  </sheetViews>
  <sheetFormatPr defaultRowHeight="14" x14ac:dyDescent="0.3"/>
  <cols>
    <col min="1" max="1" width="8" customWidth="1"/>
    <col min="2" max="2" width="30" customWidth="1"/>
    <col min="3" max="3" width="34" customWidth="1"/>
    <col min="4" max="4" width="26" customWidth="1"/>
    <col min="5" max="7" width="16" customWidth="1"/>
    <col min="8" max="8" width="20" customWidth="1"/>
  </cols>
  <sheetData>
    <row r="1" spans="1:8" ht="24" customHeight="1" x14ac:dyDescent="0.3">
      <c r="A1" s="40" t="s">
        <v>387</v>
      </c>
      <c r="B1" s="37"/>
      <c r="C1" s="37"/>
      <c r="D1" s="37"/>
      <c r="E1" s="37"/>
      <c r="F1" s="37"/>
      <c r="G1" s="37"/>
      <c r="H1" s="37"/>
    </row>
    <row r="2" spans="1:8" ht="14" customHeight="1" x14ac:dyDescent="0.3">
      <c r="A2" s="37"/>
      <c r="B2" s="37"/>
      <c r="C2" s="37"/>
      <c r="D2" s="37"/>
      <c r="E2" s="37"/>
      <c r="F2" s="37"/>
      <c r="G2" s="37"/>
      <c r="H2" s="37"/>
    </row>
    <row r="3" spans="1:8" ht="28" customHeight="1" x14ac:dyDescent="0.3">
      <c r="A3" s="42" t="s">
        <v>388</v>
      </c>
      <c r="B3" s="37"/>
      <c r="C3" s="37"/>
      <c r="D3" s="37"/>
      <c r="E3" s="37"/>
      <c r="F3" s="37"/>
      <c r="G3" s="37"/>
      <c r="H3" s="37"/>
    </row>
    <row r="5" spans="1:8" ht="34" customHeight="1" x14ac:dyDescent="0.3">
      <c r="A5" s="1" t="s">
        <v>115</v>
      </c>
      <c r="B5" s="1" t="s">
        <v>389</v>
      </c>
      <c r="C5" s="1" t="s">
        <v>390</v>
      </c>
      <c r="D5" s="1" t="s">
        <v>391</v>
      </c>
      <c r="E5" s="1" t="s">
        <v>392</v>
      </c>
      <c r="F5" s="1" t="s">
        <v>393</v>
      </c>
      <c r="G5" s="1" t="s">
        <v>394</v>
      </c>
      <c r="H5" s="1" t="s">
        <v>395</v>
      </c>
    </row>
    <row r="6" spans="1:8" ht="26" customHeight="1" x14ac:dyDescent="0.3">
      <c r="A6" s="2" t="s">
        <v>396</v>
      </c>
      <c r="B6" s="3" t="s">
        <v>397</v>
      </c>
      <c r="C6" s="3" t="s">
        <v>398</v>
      </c>
      <c r="D6" s="2" t="s">
        <v>34</v>
      </c>
      <c r="E6" s="2" t="s">
        <v>399</v>
      </c>
      <c r="F6" s="2" t="s">
        <v>399</v>
      </c>
      <c r="G6" s="2" t="s">
        <v>400</v>
      </c>
      <c r="H6" s="6" t="s">
        <v>401</v>
      </c>
    </row>
    <row r="7" spans="1:8" ht="26" customHeight="1" x14ac:dyDescent="0.3">
      <c r="A7" s="4" t="s">
        <v>402</v>
      </c>
      <c r="B7" s="5" t="s">
        <v>403</v>
      </c>
      <c r="C7" s="5" t="s">
        <v>404</v>
      </c>
      <c r="D7" s="4" t="s">
        <v>34</v>
      </c>
      <c r="E7" s="4" t="s">
        <v>405</v>
      </c>
      <c r="F7" s="4" t="s">
        <v>405</v>
      </c>
      <c r="G7" s="4" t="s">
        <v>406</v>
      </c>
      <c r="H7" s="6" t="s">
        <v>401</v>
      </c>
    </row>
    <row r="8" spans="1:8" ht="26" customHeight="1" x14ac:dyDescent="0.3">
      <c r="A8" s="2" t="s">
        <v>407</v>
      </c>
      <c r="B8" s="3" t="s">
        <v>408</v>
      </c>
      <c r="C8" s="3" t="s">
        <v>409</v>
      </c>
      <c r="D8" s="2" t="s">
        <v>34</v>
      </c>
      <c r="E8" s="2" t="s">
        <v>410</v>
      </c>
      <c r="F8" s="2" t="s">
        <v>410</v>
      </c>
      <c r="G8" s="2" t="s">
        <v>411</v>
      </c>
      <c r="H8" s="6" t="s">
        <v>401</v>
      </c>
    </row>
    <row r="9" spans="1:8" ht="26" customHeight="1" x14ac:dyDescent="0.3">
      <c r="A9" s="4" t="s">
        <v>412</v>
      </c>
      <c r="B9" s="5" t="s">
        <v>413</v>
      </c>
      <c r="C9" s="5" t="s">
        <v>414</v>
      </c>
      <c r="D9" s="4" t="s">
        <v>34</v>
      </c>
      <c r="E9" s="4" t="s">
        <v>415</v>
      </c>
      <c r="F9" s="4" t="s">
        <v>415</v>
      </c>
      <c r="G9" s="4" t="s">
        <v>416</v>
      </c>
      <c r="H9" s="6" t="s">
        <v>401</v>
      </c>
    </row>
    <row r="10" spans="1:8" ht="26" customHeight="1" x14ac:dyDescent="0.3">
      <c r="A10" s="2" t="s">
        <v>417</v>
      </c>
      <c r="B10" s="3" t="s">
        <v>418</v>
      </c>
      <c r="C10" s="3" t="s">
        <v>419</v>
      </c>
      <c r="D10" s="2" t="s">
        <v>34</v>
      </c>
      <c r="E10" s="2" t="s">
        <v>420</v>
      </c>
      <c r="F10" s="2" t="s">
        <v>420</v>
      </c>
      <c r="G10" s="2" t="s">
        <v>421</v>
      </c>
      <c r="H10" s="6" t="s">
        <v>401</v>
      </c>
    </row>
    <row r="11" spans="1:8" ht="26" customHeight="1" x14ac:dyDescent="0.3">
      <c r="A11" s="4" t="s">
        <v>422</v>
      </c>
      <c r="B11" s="5" t="s">
        <v>423</v>
      </c>
      <c r="C11" s="5" t="s">
        <v>424</v>
      </c>
      <c r="D11" s="4" t="s">
        <v>34</v>
      </c>
      <c r="E11" s="4" t="s">
        <v>425</v>
      </c>
      <c r="F11" s="4" t="s">
        <v>426</v>
      </c>
      <c r="G11" s="4" t="s">
        <v>427</v>
      </c>
      <c r="H11" s="6" t="s">
        <v>401</v>
      </c>
    </row>
    <row r="12" spans="1:8" ht="26" customHeight="1" x14ac:dyDescent="0.3">
      <c r="A12" s="2" t="s">
        <v>428</v>
      </c>
      <c r="B12" s="3" t="s">
        <v>429</v>
      </c>
      <c r="C12" s="3" t="s">
        <v>430</v>
      </c>
      <c r="D12" s="2" t="s">
        <v>34</v>
      </c>
      <c r="E12" s="2" t="s">
        <v>431</v>
      </c>
      <c r="F12" s="2" t="s">
        <v>432</v>
      </c>
      <c r="G12" s="2" t="s">
        <v>433</v>
      </c>
      <c r="H12" s="6" t="s">
        <v>401</v>
      </c>
    </row>
    <row r="13" spans="1:8" ht="26" customHeight="1" x14ac:dyDescent="0.3">
      <c r="A13" s="4" t="s">
        <v>434</v>
      </c>
      <c r="B13" s="5" t="s">
        <v>435</v>
      </c>
      <c r="C13" s="5" t="s">
        <v>436</v>
      </c>
      <c r="D13" s="4" t="s">
        <v>34</v>
      </c>
      <c r="E13" s="4" t="s">
        <v>426</v>
      </c>
      <c r="F13" s="4" t="s">
        <v>437</v>
      </c>
      <c r="G13" s="4" t="s">
        <v>438</v>
      </c>
      <c r="H13" s="6" t="s">
        <v>401</v>
      </c>
    </row>
    <row r="14" spans="1:8" ht="26" customHeight="1" x14ac:dyDescent="0.3">
      <c r="A14" s="2" t="s">
        <v>439</v>
      </c>
      <c r="B14" s="3" t="s">
        <v>440</v>
      </c>
      <c r="C14" s="3" t="s">
        <v>441</v>
      </c>
      <c r="D14" s="2" t="s">
        <v>34</v>
      </c>
      <c r="E14" s="2" t="s">
        <v>442</v>
      </c>
      <c r="F14" s="2" t="s">
        <v>442</v>
      </c>
      <c r="G14" s="2" t="s">
        <v>443</v>
      </c>
      <c r="H14" s="6" t="s">
        <v>401</v>
      </c>
    </row>
    <row r="15" spans="1:8" ht="26" customHeight="1" x14ac:dyDescent="0.3">
      <c r="A15" s="4" t="s">
        <v>444</v>
      </c>
      <c r="B15" s="5" t="s">
        <v>445</v>
      </c>
      <c r="C15" s="5" t="s">
        <v>446</v>
      </c>
      <c r="D15" s="4" t="s">
        <v>447</v>
      </c>
      <c r="E15" s="4" t="s">
        <v>448</v>
      </c>
      <c r="F15" s="4" t="s">
        <v>448</v>
      </c>
      <c r="G15" s="4" t="s">
        <v>449</v>
      </c>
      <c r="H15" s="6" t="s">
        <v>450</v>
      </c>
    </row>
    <row r="16" spans="1:8" ht="26" customHeight="1" x14ac:dyDescent="0.3">
      <c r="A16" s="2" t="s">
        <v>451</v>
      </c>
      <c r="B16" s="3" t="s">
        <v>452</v>
      </c>
      <c r="C16" s="3" t="s">
        <v>453</v>
      </c>
      <c r="D16" s="2" t="s">
        <v>454</v>
      </c>
      <c r="E16" s="2" t="s">
        <v>432</v>
      </c>
      <c r="F16" s="2" t="s">
        <v>455</v>
      </c>
      <c r="G16" s="2" t="s">
        <v>456</v>
      </c>
      <c r="H16" s="6" t="s">
        <v>450</v>
      </c>
    </row>
    <row r="17" spans="1:8" ht="26" customHeight="1" x14ac:dyDescent="0.3">
      <c r="A17" s="4" t="s">
        <v>457</v>
      </c>
      <c r="B17" s="5" t="s">
        <v>458</v>
      </c>
      <c r="C17" s="5" t="s">
        <v>459</v>
      </c>
      <c r="D17" s="4" t="s">
        <v>34</v>
      </c>
      <c r="E17" s="4" t="s">
        <v>437</v>
      </c>
      <c r="F17" s="4" t="s">
        <v>460</v>
      </c>
      <c r="G17" s="4" t="s">
        <v>461</v>
      </c>
      <c r="H17" s="6" t="s">
        <v>401</v>
      </c>
    </row>
    <row r="18" spans="1:8" ht="26" customHeight="1" x14ac:dyDescent="0.3">
      <c r="A18" s="2" t="s">
        <v>462</v>
      </c>
      <c r="B18" s="3" t="s">
        <v>463</v>
      </c>
      <c r="C18" s="3" t="s">
        <v>464</v>
      </c>
      <c r="D18" s="2" t="s">
        <v>34</v>
      </c>
      <c r="E18" s="2" t="s">
        <v>34</v>
      </c>
      <c r="F18" s="2" t="s">
        <v>425</v>
      </c>
      <c r="G18" s="2" t="s">
        <v>34</v>
      </c>
      <c r="H18" s="8" t="s">
        <v>465</v>
      </c>
    </row>
    <row r="19" spans="1:8" ht="26" customHeight="1" x14ac:dyDescent="0.3">
      <c r="A19" s="4" t="s">
        <v>466</v>
      </c>
      <c r="B19" s="5" t="s">
        <v>467</v>
      </c>
      <c r="C19" s="5" t="s">
        <v>468</v>
      </c>
      <c r="D19" s="4" t="s">
        <v>34</v>
      </c>
      <c r="E19" s="4" t="s">
        <v>34</v>
      </c>
      <c r="F19" s="4" t="s">
        <v>431</v>
      </c>
      <c r="G19" s="4" t="s">
        <v>34</v>
      </c>
      <c r="H19" s="8" t="s">
        <v>465</v>
      </c>
    </row>
    <row r="20" spans="1:8" ht="26" customHeight="1" x14ac:dyDescent="0.3">
      <c r="A20" s="2" t="s">
        <v>469</v>
      </c>
      <c r="B20" s="3" t="s">
        <v>470</v>
      </c>
      <c r="C20" s="3" t="s">
        <v>471</v>
      </c>
      <c r="D20" s="2" t="s">
        <v>472</v>
      </c>
      <c r="E20" s="2" t="s">
        <v>34</v>
      </c>
      <c r="F20" s="2" t="s">
        <v>34</v>
      </c>
      <c r="G20" s="2" t="s">
        <v>473</v>
      </c>
      <c r="H20" s="8" t="s">
        <v>474</v>
      </c>
    </row>
    <row r="21" spans="1:8" ht="26" customHeight="1" x14ac:dyDescent="0.3">
      <c r="A21" s="4" t="s">
        <v>475</v>
      </c>
      <c r="B21" s="5" t="s">
        <v>476</v>
      </c>
      <c r="C21" s="5" t="s">
        <v>477</v>
      </c>
      <c r="D21" s="4" t="s">
        <v>34</v>
      </c>
      <c r="E21" s="4" t="s">
        <v>34</v>
      </c>
      <c r="F21" s="4" t="s">
        <v>34</v>
      </c>
      <c r="G21" s="4" t="s">
        <v>478</v>
      </c>
      <c r="H21" s="8" t="s">
        <v>474</v>
      </c>
    </row>
    <row r="23" spans="1:8" ht="22" customHeight="1" x14ac:dyDescent="0.3">
      <c r="A23" s="38" t="s">
        <v>479</v>
      </c>
      <c r="B23" s="37"/>
      <c r="C23" s="37"/>
      <c r="D23" s="37"/>
      <c r="E23" s="37"/>
      <c r="F23" s="37"/>
      <c r="G23" s="37"/>
      <c r="H23" s="37"/>
    </row>
    <row r="24" spans="1:8" ht="34" customHeight="1" x14ac:dyDescent="0.3">
      <c r="A24" s="1" t="s">
        <v>115</v>
      </c>
      <c r="B24" s="1" t="s">
        <v>389</v>
      </c>
      <c r="C24" s="1" t="s">
        <v>390</v>
      </c>
      <c r="D24" s="1"/>
      <c r="E24" s="1"/>
      <c r="F24" s="1"/>
      <c r="G24" s="1"/>
      <c r="H24" s="1"/>
    </row>
    <row r="25" spans="1:8" ht="24" customHeight="1" x14ac:dyDescent="0.3">
      <c r="A25" s="2" t="s">
        <v>480</v>
      </c>
      <c r="B25" s="3" t="s">
        <v>481</v>
      </c>
      <c r="C25" s="3" t="s">
        <v>482</v>
      </c>
      <c r="D25" s="2"/>
      <c r="E25" s="2"/>
      <c r="F25" s="2"/>
      <c r="G25" s="2"/>
      <c r="H25" s="2"/>
    </row>
    <row r="26" spans="1:8" ht="24" customHeight="1" x14ac:dyDescent="0.3">
      <c r="A26" s="4" t="s">
        <v>483</v>
      </c>
      <c r="B26" s="5" t="s">
        <v>484</v>
      </c>
      <c r="C26" s="5" t="s">
        <v>485</v>
      </c>
      <c r="D26" s="4"/>
      <c r="E26" s="4"/>
      <c r="F26" s="4"/>
      <c r="G26" s="4"/>
      <c r="H26" s="4"/>
    </row>
    <row r="27" spans="1:8" ht="24" customHeight="1" x14ac:dyDescent="0.3">
      <c r="A27" s="2" t="s">
        <v>486</v>
      </c>
      <c r="B27" s="3" t="s">
        <v>487</v>
      </c>
      <c r="C27" s="3" t="s">
        <v>488</v>
      </c>
      <c r="D27" s="2"/>
      <c r="E27" s="2"/>
      <c r="F27" s="2"/>
      <c r="G27" s="2"/>
      <c r="H27" s="2"/>
    </row>
    <row r="28" spans="1:8" ht="24" customHeight="1" x14ac:dyDescent="0.3">
      <c r="A28" s="4" t="s">
        <v>489</v>
      </c>
      <c r="B28" s="5" t="s">
        <v>490</v>
      </c>
      <c r="C28" s="5" t="s">
        <v>491</v>
      </c>
      <c r="D28" s="4"/>
      <c r="E28" s="4"/>
      <c r="F28" s="4"/>
      <c r="G28" s="4"/>
      <c r="H28" s="4"/>
    </row>
    <row r="29" spans="1:8" ht="24" customHeight="1" x14ac:dyDescent="0.3">
      <c r="A29" s="2" t="s">
        <v>492</v>
      </c>
      <c r="B29" s="3" t="s">
        <v>493</v>
      </c>
      <c r="C29" s="3" t="s">
        <v>494</v>
      </c>
      <c r="D29" s="2"/>
      <c r="E29" s="2"/>
      <c r="F29" s="2"/>
      <c r="G29" s="2"/>
      <c r="H29" s="2"/>
    </row>
    <row r="30" spans="1:8" ht="24" customHeight="1" x14ac:dyDescent="0.3">
      <c r="A30" s="4" t="s">
        <v>495</v>
      </c>
      <c r="B30" s="5" t="s">
        <v>496</v>
      </c>
      <c r="C30" s="5" t="s">
        <v>497</v>
      </c>
      <c r="D30" s="4"/>
      <c r="E30" s="4"/>
      <c r="F30" s="4"/>
      <c r="G30" s="4"/>
      <c r="H30" s="4"/>
    </row>
    <row r="31" spans="1:8" ht="24" customHeight="1" x14ac:dyDescent="0.3">
      <c r="A31" s="2" t="s">
        <v>498</v>
      </c>
      <c r="B31" s="3" t="s">
        <v>499</v>
      </c>
      <c r="C31" s="3" t="s">
        <v>500</v>
      </c>
      <c r="D31" s="2"/>
      <c r="E31" s="2"/>
      <c r="F31" s="2"/>
      <c r="G31" s="2"/>
      <c r="H31" s="2"/>
    </row>
  </sheetData>
  <sheetProtection algorithmName="SHA-512" hashValue="nZQr3MLgWPlYYX9zv3U12ppl5Ult5TZLCeX3uuTGx28nwgQl/1pBHW+9oLrEYv7SHtwgkke9pG4W08n2kQNDpw==" saltValue="WsoudL07hLRIdiCM/3iL/w==" spinCount="100000" sheet="1" objects="1" scenarios="1"/>
  <mergeCells count="3">
    <mergeCell ref="A23:H23"/>
    <mergeCell ref="A1:H2"/>
    <mergeCell ref="A3:H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A2E5E"/>
  </sheetPr>
  <dimension ref="A1:F13"/>
  <sheetViews>
    <sheetView rightToLeft="1" workbookViewId="0">
      <selection sqref="A1:F2"/>
    </sheetView>
  </sheetViews>
  <sheetFormatPr defaultRowHeight="14" x14ac:dyDescent="0.3"/>
  <cols>
    <col min="1" max="1" width="30" customWidth="1"/>
    <col min="2" max="2" width="34" customWidth="1"/>
    <col min="3" max="5" width="26" customWidth="1"/>
    <col min="6" max="6" width="22" customWidth="1"/>
  </cols>
  <sheetData>
    <row r="1" spans="1:6" ht="24" customHeight="1" x14ac:dyDescent="0.3">
      <c r="A1" s="40" t="s">
        <v>501</v>
      </c>
      <c r="B1" s="37"/>
      <c r="C1" s="37"/>
      <c r="D1" s="37"/>
      <c r="E1" s="37"/>
      <c r="F1" s="37"/>
    </row>
    <row r="2" spans="1:6" ht="14" customHeight="1" x14ac:dyDescent="0.3">
      <c r="A2" s="37"/>
      <c r="B2" s="37"/>
      <c r="C2" s="37"/>
      <c r="D2" s="37"/>
      <c r="E2" s="37"/>
      <c r="F2" s="37"/>
    </row>
    <row r="3" spans="1:6" ht="28" customHeight="1" x14ac:dyDescent="0.3">
      <c r="A3" s="42" t="s">
        <v>502</v>
      </c>
      <c r="B3" s="37"/>
      <c r="C3" s="37"/>
      <c r="D3" s="37"/>
      <c r="E3" s="37"/>
      <c r="F3" s="37"/>
    </row>
    <row r="5" spans="1:6" ht="34" customHeight="1" x14ac:dyDescent="0.3">
      <c r="A5" s="1" t="s">
        <v>503</v>
      </c>
      <c r="B5" s="1" t="s">
        <v>6</v>
      </c>
      <c r="C5" s="1" t="s">
        <v>8</v>
      </c>
      <c r="D5" s="1" t="s">
        <v>10</v>
      </c>
      <c r="E5" s="1" t="s">
        <v>12</v>
      </c>
      <c r="F5" s="1" t="s">
        <v>504</v>
      </c>
    </row>
    <row r="6" spans="1:6" ht="34" customHeight="1" x14ac:dyDescent="0.3">
      <c r="A6" s="3" t="s">
        <v>505</v>
      </c>
      <c r="B6" s="3" t="s">
        <v>506</v>
      </c>
      <c r="C6" s="2" t="s">
        <v>507</v>
      </c>
      <c r="D6" s="2" t="s">
        <v>508</v>
      </c>
      <c r="E6" s="2" t="s">
        <v>509</v>
      </c>
      <c r="F6" s="6" t="s">
        <v>510</v>
      </c>
    </row>
    <row r="7" spans="1:6" ht="34" customHeight="1" x14ac:dyDescent="0.3">
      <c r="A7" s="5" t="s">
        <v>511</v>
      </c>
      <c r="B7" s="5" t="s">
        <v>512</v>
      </c>
      <c r="C7" s="4" t="s">
        <v>513</v>
      </c>
      <c r="D7" s="4" t="s">
        <v>514</v>
      </c>
      <c r="E7" s="4" t="s">
        <v>515</v>
      </c>
      <c r="F7" s="6" t="s">
        <v>516</v>
      </c>
    </row>
    <row r="8" spans="1:6" ht="34" customHeight="1" x14ac:dyDescent="0.3">
      <c r="A8" s="3" t="s">
        <v>517</v>
      </c>
      <c r="B8" s="3" t="s">
        <v>518</v>
      </c>
      <c r="C8" s="2" t="s">
        <v>519</v>
      </c>
      <c r="D8" s="2" t="s">
        <v>520</v>
      </c>
      <c r="E8" s="2" t="s">
        <v>520</v>
      </c>
      <c r="F8" s="6" t="s">
        <v>516</v>
      </c>
    </row>
    <row r="9" spans="1:6" ht="34" customHeight="1" x14ac:dyDescent="0.3">
      <c r="A9" s="5" t="s">
        <v>521</v>
      </c>
      <c r="B9" s="5" t="s">
        <v>522</v>
      </c>
      <c r="C9" s="4" t="s">
        <v>523</v>
      </c>
      <c r="D9" s="4" t="s">
        <v>524</v>
      </c>
      <c r="E9" s="4" t="s">
        <v>525</v>
      </c>
      <c r="F9" s="6" t="s">
        <v>516</v>
      </c>
    </row>
    <row r="10" spans="1:6" ht="34" customHeight="1" x14ac:dyDescent="0.3">
      <c r="A10" s="3" t="s">
        <v>526</v>
      </c>
      <c r="B10" s="3" t="s">
        <v>527</v>
      </c>
      <c r="C10" s="2" t="s">
        <v>528</v>
      </c>
      <c r="D10" s="2" t="s">
        <v>529</v>
      </c>
      <c r="E10" s="2" t="s">
        <v>530</v>
      </c>
      <c r="F10" s="6" t="s">
        <v>516</v>
      </c>
    </row>
    <row r="12" spans="1:6" x14ac:dyDescent="0.3">
      <c r="A12" s="36" t="s">
        <v>531</v>
      </c>
      <c r="B12" s="37"/>
      <c r="C12" s="37"/>
      <c r="D12" s="37"/>
      <c r="E12" s="37"/>
      <c r="F12" s="37"/>
    </row>
    <row r="13" spans="1:6" x14ac:dyDescent="0.3">
      <c r="A13" s="37"/>
      <c r="B13" s="37"/>
      <c r="C13" s="37"/>
      <c r="D13" s="37"/>
      <c r="E13" s="37"/>
      <c r="F13" s="37"/>
    </row>
  </sheetData>
  <sheetProtection algorithmName="SHA-512" hashValue="ELvlzYYsFhwLPxf/UHfU8S3OT9pCbJVo339mHuShEvXhA83M2nX/PJlOA0uc5SFM7KxDN83UGqFy+1yFVkk2Cw==" saltValue="mgwePoNHZ0aCh2FV5S1JAw==" spinCount="100000" sheet="1" objects="1" scenarios="1"/>
  <mergeCells count="3">
    <mergeCell ref="A3:F3"/>
    <mergeCell ref="A1:F2"/>
    <mergeCell ref="A12:F1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A2E5E"/>
  </sheetPr>
  <dimension ref="A1:F22"/>
  <sheetViews>
    <sheetView rightToLeft="1" workbookViewId="0">
      <selection sqref="A1:F2"/>
    </sheetView>
  </sheetViews>
  <sheetFormatPr defaultRowHeight="14" x14ac:dyDescent="0.3"/>
  <cols>
    <col min="1" max="1" width="8" customWidth="1"/>
    <col min="2" max="2" width="26" customWidth="1"/>
    <col min="3" max="3" width="30" customWidth="1"/>
    <col min="4" max="4" width="52" customWidth="1"/>
    <col min="5" max="5" width="40" customWidth="1"/>
    <col min="6" max="6" width="30" customWidth="1"/>
  </cols>
  <sheetData>
    <row r="1" spans="1:6" ht="24" customHeight="1" x14ac:dyDescent="0.3">
      <c r="A1" s="40" t="s">
        <v>532</v>
      </c>
      <c r="B1" s="37"/>
      <c r="C1" s="37"/>
      <c r="D1" s="37"/>
      <c r="E1" s="37"/>
      <c r="F1" s="37"/>
    </row>
    <row r="2" spans="1:6" ht="14" customHeight="1" x14ac:dyDescent="0.3">
      <c r="A2" s="37"/>
      <c r="B2" s="37"/>
      <c r="C2" s="37"/>
      <c r="D2" s="37"/>
      <c r="E2" s="37"/>
      <c r="F2" s="37"/>
    </row>
    <row r="3" spans="1:6" ht="28" customHeight="1" x14ac:dyDescent="0.3">
      <c r="A3" s="42" t="s">
        <v>533</v>
      </c>
      <c r="B3" s="37"/>
      <c r="C3" s="37"/>
      <c r="D3" s="37"/>
      <c r="E3" s="37"/>
      <c r="F3" s="37"/>
    </row>
    <row r="5" spans="1:6" ht="34" customHeight="1" x14ac:dyDescent="0.3">
      <c r="A5" s="1" t="s">
        <v>115</v>
      </c>
      <c r="B5" s="1" t="s">
        <v>534</v>
      </c>
      <c r="C5" s="1" t="s">
        <v>535</v>
      </c>
      <c r="D5" s="1" t="s">
        <v>536</v>
      </c>
      <c r="E5" s="1" t="s">
        <v>537</v>
      </c>
      <c r="F5" s="1" t="s">
        <v>538</v>
      </c>
    </row>
    <row r="6" spans="1:6" ht="48" customHeight="1" x14ac:dyDescent="0.3">
      <c r="A6" s="2" t="s">
        <v>539</v>
      </c>
      <c r="B6" s="3" t="s">
        <v>540</v>
      </c>
      <c r="C6" s="3" t="s">
        <v>541</v>
      </c>
      <c r="D6" s="3" t="s">
        <v>542</v>
      </c>
      <c r="E6" s="3" t="s">
        <v>543</v>
      </c>
      <c r="F6" s="3" t="s">
        <v>544</v>
      </c>
    </row>
    <row r="7" spans="1:6" ht="48" customHeight="1" x14ac:dyDescent="0.3">
      <c r="A7" s="4" t="s">
        <v>545</v>
      </c>
      <c r="B7" s="5" t="s">
        <v>546</v>
      </c>
      <c r="C7" s="5" t="s">
        <v>547</v>
      </c>
      <c r="D7" s="5" t="s">
        <v>548</v>
      </c>
      <c r="E7" s="5" t="s">
        <v>549</v>
      </c>
      <c r="F7" s="5" t="s">
        <v>550</v>
      </c>
    </row>
    <row r="8" spans="1:6" ht="48" customHeight="1" x14ac:dyDescent="0.3">
      <c r="A8" s="2" t="s">
        <v>551</v>
      </c>
      <c r="B8" s="3" t="s">
        <v>552</v>
      </c>
      <c r="C8" s="3" t="s">
        <v>553</v>
      </c>
      <c r="D8" s="3" t="s">
        <v>554</v>
      </c>
      <c r="E8" s="3" t="s">
        <v>555</v>
      </c>
      <c r="F8" s="3" t="s">
        <v>556</v>
      </c>
    </row>
    <row r="9" spans="1:6" ht="48" customHeight="1" x14ac:dyDescent="0.3">
      <c r="A9" s="4" t="s">
        <v>557</v>
      </c>
      <c r="B9" s="5" t="s">
        <v>558</v>
      </c>
      <c r="C9" s="5" t="s">
        <v>559</v>
      </c>
      <c r="D9" s="5" t="s">
        <v>560</v>
      </c>
      <c r="E9" s="5" t="s">
        <v>561</v>
      </c>
      <c r="F9" s="5" t="s">
        <v>562</v>
      </c>
    </row>
    <row r="10" spans="1:6" ht="48" customHeight="1" x14ac:dyDescent="0.3">
      <c r="A10" s="2" t="s">
        <v>563</v>
      </c>
      <c r="B10" s="3" t="s">
        <v>564</v>
      </c>
      <c r="C10" s="3" t="s">
        <v>565</v>
      </c>
      <c r="D10" s="3" t="s">
        <v>566</v>
      </c>
      <c r="E10" s="3" t="s">
        <v>567</v>
      </c>
      <c r="F10" s="3" t="s">
        <v>568</v>
      </c>
    </row>
    <row r="11" spans="1:6" ht="48" customHeight="1" x14ac:dyDescent="0.3">
      <c r="A11" s="4" t="s">
        <v>569</v>
      </c>
      <c r="B11" s="5" t="s">
        <v>570</v>
      </c>
      <c r="C11" s="5" t="s">
        <v>571</v>
      </c>
      <c r="D11" s="5" t="s">
        <v>572</v>
      </c>
      <c r="E11" s="5" t="s">
        <v>573</v>
      </c>
      <c r="F11" s="5" t="s">
        <v>568</v>
      </c>
    </row>
    <row r="12" spans="1:6" ht="48" customHeight="1" x14ac:dyDescent="0.3">
      <c r="A12" s="2" t="s">
        <v>574</v>
      </c>
      <c r="B12" s="3" t="s">
        <v>575</v>
      </c>
      <c r="C12" s="3" t="s">
        <v>576</v>
      </c>
      <c r="D12" s="3" t="s">
        <v>577</v>
      </c>
      <c r="E12" s="3" t="s">
        <v>578</v>
      </c>
      <c r="F12" s="3" t="s">
        <v>579</v>
      </c>
    </row>
    <row r="13" spans="1:6" ht="48" customHeight="1" x14ac:dyDescent="0.3">
      <c r="A13" s="4" t="s">
        <v>580</v>
      </c>
      <c r="B13" s="5" t="s">
        <v>581</v>
      </c>
      <c r="C13" s="5" t="s">
        <v>582</v>
      </c>
      <c r="D13" s="5" t="s">
        <v>583</v>
      </c>
      <c r="E13" s="5" t="s">
        <v>584</v>
      </c>
      <c r="F13" s="5" t="s">
        <v>585</v>
      </c>
    </row>
    <row r="14" spans="1:6" ht="48" customHeight="1" x14ac:dyDescent="0.3">
      <c r="A14" s="2" t="s">
        <v>586</v>
      </c>
      <c r="B14" s="3" t="s">
        <v>587</v>
      </c>
      <c r="C14" s="3" t="s">
        <v>588</v>
      </c>
      <c r="D14" s="3" t="s">
        <v>589</v>
      </c>
      <c r="E14" s="3" t="s">
        <v>590</v>
      </c>
      <c r="F14" s="3" t="s">
        <v>585</v>
      </c>
    </row>
    <row r="15" spans="1:6" ht="48" customHeight="1" x14ac:dyDescent="0.3">
      <c r="A15" s="4" t="s">
        <v>591</v>
      </c>
      <c r="B15" s="5" t="s">
        <v>592</v>
      </c>
      <c r="C15" s="5" t="s">
        <v>593</v>
      </c>
      <c r="D15" s="5" t="s">
        <v>594</v>
      </c>
      <c r="E15" s="5" t="s">
        <v>595</v>
      </c>
      <c r="F15" s="5" t="s">
        <v>596</v>
      </c>
    </row>
    <row r="16" spans="1:6" ht="48" customHeight="1" x14ac:dyDescent="0.3">
      <c r="A16" s="2" t="s">
        <v>597</v>
      </c>
      <c r="B16" s="3" t="s">
        <v>598</v>
      </c>
      <c r="C16" s="3" t="s">
        <v>599</v>
      </c>
      <c r="D16" s="3" t="s">
        <v>600</v>
      </c>
      <c r="E16" s="3" t="s">
        <v>601</v>
      </c>
      <c r="F16" s="3" t="s">
        <v>585</v>
      </c>
    </row>
    <row r="17" spans="1:6" ht="48" customHeight="1" x14ac:dyDescent="0.3">
      <c r="A17" s="4" t="s">
        <v>602</v>
      </c>
      <c r="B17" s="5" t="s">
        <v>603</v>
      </c>
      <c r="C17" s="5" t="s">
        <v>604</v>
      </c>
      <c r="D17" s="5" t="s">
        <v>605</v>
      </c>
      <c r="E17" s="5" t="s">
        <v>606</v>
      </c>
      <c r="F17" s="5" t="s">
        <v>585</v>
      </c>
    </row>
    <row r="18" spans="1:6" ht="48" customHeight="1" x14ac:dyDescent="0.3">
      <c r="A18" s="2" t="s">
        <v>607</v>
      </c>
      <c r="B18" s="3" t="s">
        <v>608</v>
      </c>
      <c r="C18" s="3" t="s">
        <v>609</v>
      </c>
      <c r="D18" s="3" t="s">
        <v>610</v>
      </c>
      <c r="E18" s="3" t="s">
        <v>611</v>
      </c>
      <c r="F18" s="3" t="s">
        <v>585</v>
      </c>
    </row>
    <row r="19" spans="1:6" ht="48" customHeight="1" x14ac:dyDescent="0.3">
      <c r="A19" s="4" t="s">
        <v>612</v>
      </c>
      <c r="B19" s="5" t="s">
        <v>613</v>
      </c>
      <c r="C19" s="5" t="s">
        <v>614</v>
      </c>
      <c r="D19" s="5" t="s">
        <v>615</v>
      </c>
      <c r="E19" s="5" t="s">
        <v>616</v>
      </c>
      <c r="F19" s="5" t="s">
        <v>585</v>
      </c>
    </row>
    <row r="20" spans="1:6" ht="48" customHeight="1" x14ac:dyDescent="0.3">
      <c r="A20" s="2" t="s">
        <v>617</v>
      </c>
      <c r="B20" s="3" t="s">
        <v>618</v>
      </c>
      <c r="C20" s="3" t="s">
        <v>619</v>
      </c>
      <c r="D20" s="3" t="s">
        <v>620</v>
      </c>
      <c r="E20" s="3" t="s">
        <v>621</v>
      </c>
      <c r="F20" s="3" t="s">
        <v>585</v>
      </c>
    </row>
    <row r="21" spans="1:6" ht="48" customHeight="1" x14ac:dyDescent="0.3">
      <c r="A21" s="4" t="s">
        <v>622</v>
      </c>
      <c r="B21" s="5" t="s">
        <v>623</v>
      </c>
      <c r="C21" s="5" t="s">
        <v>624</v>
      </c>
      <c r="D21" s="5" t="s">
        <v>625</v>
      </c>
      <c r="E21" s="5" t="s">
        <v>626</v>
      </c>
      <c r="F21" s="5" t="s">
        <v>562</v>
      </c>
    </row>
    <row r="22" spans="1:6" ht="48" customHeight="1" x14ac:dyDescent="0.3">
      <c r="A22" s="2" t="s">
        <v>627</v>
      </c>
      <c r="B22" s="3" t="s">
        <v>628</v>
      </c>
      <c r="C22" s="3" t="s">
        <v>629</v>
      </c>
      <c r="D22" s="3" t="s">
        <v>630</v>
      </c>
      <c r="E22" s="3" t="s">
        <v>631</v>
      </c>
      <c r="F22" s="3" t="s">
        <v>585</v>
      </c>
    </row>
  </sheetData>
  <mergeCells count="2">
    <mergeCell ref="A3:F3"/>
    <mergeCell ref="A1:F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A2E5E"/>
  </sheetPr>
  <dimension ref="A1:D42"/>
  <sheetViews>
    <sheetView rightToLeft="1" topLeftCell="A22" workbookViewId="0">
      <selection activeCell="G32" sqref="G32"/>
    </sheetView>
  </sheetViews>
  <sheetFormatPr defaultRowHeight="14" x14ac:dyDescent="0.3"/>
  <cols>
    <col min="1" max="1" width="14" customWidth="1"/>
    <col min="2" max="2" width="26" customWidth="1"/>
    <col min="3" max="3" width="56" customWidth="1"/>
    <col min="4" max="4" width="24" customWidth="1"/>
  </cols>
  <sheetData>
    <row r="1" spans="1:4" ht="24" customHeight="1" x14ac:dyDescent="0.3">
      <c r="A1" s="40" t="s">
        <v>632</v>
      </c>
      <c r="B1" s="37"/>
      <c r="C1" s="37"/>
      <c r="D1" s="37"/>
    </row>
    <row r="2" spans="1:4" ht="14" customHeight="1" x14ac:dyDescent="0.3">
      <c r="A2" s="37"/>
      <c r="B2" s="37"/>
      <c r="C2" s="37"/>
      <c r="D2" s="37"/>
    </row>
    <row r="3" spans="1:4" ht="28" customHeight="1" x14ac:dyDescent="0.3">
      <c r="A3" s="42" t="s">
        <v>633</v>
      </c>
      <c r="B3" s="37"/>
      <c r="C3" s="37"/>
      <c r="D3" s="37"/>
    </row>
    <row r="5" spans="1:4" ht="30" customHeight="1" x14ac:dyDescent="0.3">
      <c r="A5" s="39" t="s">
        <v>634</v>
      </c>
      <c r="B5" s="37"/>
      <c r="C5" s="37"/>
      <c r="D5" s="37"/>
    </row>
    <row r="6" spans="1:4" x14ac:dyDescent="0.3">
      <c r="A6" s="41" t="s">
        <v>635</v>
      </c>
      <c r="B6" s="37"/>
      <c r="C6" s="37"/>
      <c r="D6" s="37"/>
    </row>
    <row r="8" spans="1:4" ht="22" customHeight="1" x14ac:dyDescent="0.3">
      <c r="A8" s="38" t="s">
        <v>636</v>
      </c>
      <c r="B8" s="37"/>
      <c r="C8" s="37"/>
      <c r="D8" s="37"/>
    </row>
    <row r="9" spans="1:4" ht="34" customHeight="1" x14ac:dyDescent="0.3">
      <c r="A9" s="1" t="s">
        <v>115</v>
      </c>
      <c r="B9" s="1" t="s">
        <v>637</v>
      </c>
      <c r="C9" s="1" t="s">
        <v>638</v>
      </c>
      <c r="D9" s="1" t="s">
        <v>639</v>
      </c>
    </row>
    <row r="10" spans="1:4" ht="24" customHeight="1" x14ac:dyDescent="0.3">
      <c r="A10" s="12" t="s">
        <v>640</v>
      </c>
      <c r="B10" s="13" t="s">
        <v>641</v>
      </c>
      <c r="C10" s="13" t="s">
        <v>642</v>
      </c>
      <c r="D10" s="14">
        <f>COUNTIF('سجل الوثائق'!$B$6:$B$500,"*-CR-*")</f>
        <v>13</v>
      </c>
    </row>
    <row r="11" spans="1:4" ht="24" customHeight="1" x14ac:dyDescent="0.3">
      <c r="A11" s="12" t="s">
        <v>643</v>
      </c>
      <c r="B11" s="13" t="s">
        <v>644</v>
      </c>
      <c r="C11" s="13" t="s">
        <v>645</v>
      </c>
      <c r="D11" s="14">
        <f>COUNTIF('سجل الوثائق'!$B$6:$B$500,"*-SE-*")</f>
        <v>30</v>
      </c>
    </row>
    <row r="12" spans="1:4" ht="24" customHeight="1" x14ac:dyDescent="0.3">
      <c r="A12" s="12" t="s">
        <v>646</v>
      </c>
      <c r="B12" s="13" t="s">
        <v>647</v>
      </c>
      <c r="C12" s="13" t="s">
        <v>648</v>
      </c>
      <c r="D12" s="14">
        <f>COUNTIF('سجل الوثائق'!$B$6:$B$500,"*-CM-*")</f>
        <v>12</v>
      </c>
    </row>
    <row r="13" spans="1:4" ht="24" customHeight="1" x14ac:dyDescent="0.3">
      <c r="A13" s="12" t="s">
        <v>649</v>
      </c>
      <c r="B13" s="13" t="s">
        <v>650</v>
      </c>
      <c r="C13" s="13" t="s">
        <v>651</v>
      </c>
      <c r="D13" s="14">
        <f>COUNTIF('سجل الوثائق'!$B$6:$B$500,"*-CP-*")</f>
        <v>17</v>
      </c>
    </row>
    <row r="14" spans="1:4" ht="24" customHeight="1" x14ac:dyDescent="0.3">
      <c r="A14" s="12" t="s">
        <v>652</v>
      </c>
      <c r="B14" s="13" t="s">
        <v>653</v>
      </c>
      <c r="C14" s="13" t="s">
        <v>654</v>
      </c>
      <c r="D14" s="14">
        <f>COUNTIF('سجل الوثائق'!$B$6:$B$500,"*-CS-*")</f>
        <v>15</v>
      </c>
    </row>
    <row r="15" spans="1:4" ht="24" customHeight="1" x14ac:dyDescent="0.3">
      <c r="A15" s="12" t="s">
        <v>655</v>
      </c>
      <c r="B15" s="13" t="s">
        <v>656</v>
      </c>
      <c r="C15" s="13" t="s">
        <v>657</v>
      </c>
      <c r="D15" s="14">
        <f>COUNTIF('سجل الوثائق'!$B$6:$B$500,"*-SH-*")</f>
        <v>13</v>
      </c>
    </row>
    <row r="16" spans="1:4" ht="24" customHeight="1" x14ac:dyDescent="0.3">
      <c r="A16" s="12" t="s">
        <v>658</v>
      </c>
      <c r="B16" s="13" t="s">
        <v>659</v>
      </c>
      <c r="C16" s="13" t="s">
        <v>660</v>
      </c>
      <c r="D16" s="14">
        <f>COUNTIF('سجل الوثائق'!$B$6:$B$500,"*-DM-*")</f>
        <v>7</v>
      </c>
    </row>
    <row r="17" spans="1:4" ht="24" customHeight="1" x14ac:dyDescent="0.3">
      <c r="A17" s="12" t="s">
        <v>661</v>
      </c>
      <c r="B17" s="13" t="s">
        <v>662</v>
      </c>
      <c r="C17" s="13" t="s">
        <v>663</v>
      </c>
      <c r="D17" s="14">
        <f>COUNTIF('سجل الوثائق'!$B$6:$B$500,"*-IM-*")</f>
        <v>6</v>
      </c>
    </row>
    <row r="19" spans="1:4" ht="22" customHeight="1" x14ac:dyDescent="0.3">
      <c r="A19" s="38" t="s">
        <v>664</v>
      </c>
      <c r="B19" s="37"/>
      <c r="C19" s="37"/>
      <c r="D19" s="37"/>
    </row>
    <row r="20" spans="1:4" ht="34" customHeight="1" x14ac:dyDescent="0.3">
      <c r="A20" s="1" t="s">
        <v>115</v>
      </c>
      <c r="B20" s="1" t="s">
        <v>665</v>
      </c>
      <c r="C20" s="1" t="s">
        <v>666</v>
      </c>
      <c r="D20" s="1" t="s">
        <v>667</v>
      </c>
    </row>
    <row r="21" spans="1:4" ht="22" customHeight="1" x14ac:dyDescent="0.3">
      <c r="A21" s="15" t="s">
        <v>668</v>
      </c>
      <c r="B21" s="16" t="s">
        <v>669</v>
      </c>
      <c r="C21" s="16" t="s">
        <v>670</v>
      </c>
      <c r="D21" s="17" t="s">
        <v>187</v>
      </c>
    </row>
    <row r="22" spans="1:4" ht="22" customHeight="1" x14ac:dyDescent="0.3">
      <c r="A22" s="15" t="s">
        <v>671</v>
      </c>
      <c r="B22" s="16" t="s">
        <v>672</v>
      </c>
      <c r="C22" s="16" t="s">
        <v>673</v>
      </c>
      <c r="D22" s="17" t="s">
        <v>187</v>
      </c>
    </row>
    <row r="23" spans="1:4" ht="22" customHeight="1" x14ac:dyDescent="0.3">
      <c r="A23" s="15" t="s">
        <v>674</v>
      </c>
      <c r="B23" s="16" t="s">
        <v>675</v>
      </c>
      <c r="C23" s="16" t="s">
        <v>676</v>
      </c>
      <c r="D23" s="17" t="s">
        <v>187</v>
      </c>
    </row>
    <row r="24" spans="1:4" ht="22" customHeight="1" x14ac:dyDescent="0.3">
      <c r="A24" s="15" t="s">
        <v>677</v>
      </c>
      <c r="B24" s="16" t="s">
        <v>678</v>
      </c>
      <c r="C24" s="16" t="s">
        <v>679</v>
      </c>
      <c r="D24" s="17" t="s">
        <v>187</v>
      </c>
    </row>
    <row r="25" spans="1:4" ht="22" customHeight="1" x14ac:dyDescent="0.3">
      <c r="A25" s="15" t="s">
        <v>680</v>
      </c>
      <c r="B25" s="16" t="s">
        <v>681</v>
      </c>
      <c r="C25" s="16" t="s">
        <v>682</v>
      </c>
      <c r="D25" s="17" t="s">
        <v>187</v>
      </c>
    </row>
    <row r="26" spans="1:4" ht="22" customHeight="1" x14ac:dyDescent="0.3">
      <c r="A26" s="15" t="s">
        <v>683</v>
      </c>
      <c r="B26" s="16" t="s">
        <v>684</v>
      </c>
      <c r="C26" s="16" t="s">
        <v>685</v>
      </c>
      <c r="D26" s="17" t="s">
        <v>187</v>
      </c>
    </row>
    <row r="27" spans="1:4" ht="22" customHeight="1" x14ac:dyDescent="0.3">
      <c r="A27" s="15" t="s">
        <v>686</v>
      </c>
      <c r="B27" s="16" t="s">
        <v>687</v>
      </c>
      <c r="C27" s="16" t="s">
        <v>688</v>
      </c>
      <c r="D27" s="17" t="s">
        <v>187</v>
      </c>
    </row>
    <row r="28" spans="1:4" ht="22" customHeight="1" x14ac:dyDescent="0.3">
      <c r="A28" s="15" t="s">
        <v>689</v>
      </c>
      <c r="B28" s="16" t="s">
        <v>690</v>
      </c>
      <c r="C28" s="16" t="s">
        <v>691</v>
      </c>
      <c r="D28" s="17" t="s">
        <v>692</v>
      </c>
    </row>
    <row r="29" spans="1:4" ht="22" customHeight="1" x14ac:dyDescent="0.3">
      <c r="A29" s="15" t="s">
        <v>693</v>
      </c>
      <c r="B29" s="16" t="s">
        <v>694</v>
      </c>
      <c r="C29" s="16" t="s">
        <v>695</v>
      </c>
      <c r="D29" s="17" t="s">
        <v>696</v>
      </c>
    </row>
    <row r="30" spans="1:4" ht="22" customHeight="1" x14ac:dyDescent="0.3">
      <c r="A30" s="15" t="s">
        <v>697</v>
      </c>
      <c r="B30" s="16" t="s">
        <v>698</v>
      </c>
      <c r="C30" s="16" t="s">
        <v>699</v>
      </c>
      <c r="D30" s="17" t="s">
        <v>277</v>
      </c>
    </row>
    <row r="31" spans="1:4" ht="22" customHeight="1" x14ac:dyDescent="0.3">
      <c r="A31" s="15" t="s">
        <v>700</v>
      </c>
      <c r="B31" s="16" t="s">
        <v>701</v>
      </c>
      <c r="C31" s="16" t="s">
        <v>702</v>
      </c>
      <c r="D31" s="17" t="s">
        <v>277</v>
      </c>
    </row>
    <row r="32" spans="1:4" ht="22" customHeight="1" x14ac:dyDescent="0.3">
      <c r="A32" s="15" t="s">
        <v>703</v>
      </c>
      <c r="B32" s="16" t="s">
        <v>704</v>
      </c>
      <c r="C32" s="16" t="s">
        <v>705</v>
      </c>
      <c r="D32" s="17" t="s">
        <v>277</v>
      </c>
    </row>
    <row r="33" spans="1:4" ht="22" customHeight="1" x14ac:dyDescent="0.3">
      <c r="A33" s="15" t="s">
        <v>706</v>
      </c>
      <c r="B33" s="16" t="s">
        <v>707</v>
      </c>
      <c r="C33" s="16" t="s">
        <v>708</v>
      </c>
      <c r="D33" s="17" t="s">
        <v>277</v>
      </c>
    </row>
    <row r="34" spans="1:4" ht="22" customHeight="1" x14ac:dyDescent="0.3">
      <c r="A34" s="15" t="s">
        <v>709</v>
      </c>
      <c r="B34" s="16" t="s">
        <v>710</v>
      </c>
      <c r="C34" s="16" t="s">
        <v>711</v>
      </c>
      <c r="D34" s="17" t="s">
        <v>277</v>
      </c>
    </row>
    <row r="35" spans="1:4" ht="22" customHeight="1" x14ac:dyDescent="0.3">
      <c r="A35" s="15" t="s">
        <v>712</v>
      </c>
      <c r="B35" s="16" t="s">
        <v>713</v>
      </c>
      <c r="C35" s="16" t="s">
        <v>714</v>
      </c>
      <c r="D35" s="17" t="s">
        <v>187</v>
      </c>
    </row>
    <row r="36" spans="1:4" ht="22" customHeight="1" x14ac:dyDescent="0.3">
      <c r="A36" s="15" t="s">
        <v>715</v>
      </c>
      <c r="B36" s="16" t="s">
        <v>716</v>
      </c>
      <c r="C36" s="16" t="s">
        <v>717</v>
      </c>
      <c r="D36" s="17" t="s">
        <v>718</v>
      </c>
    </row>
    <row r="37" spans="1:4" ht="22" customHeight="1" x14ac:dyDescent="0.3">
      <c r="A37" s="15" t="s">
        <v>719</v>
      </c>
      <c r="B37" s="16" t="s">
        <v>720</v>
      </c>
      <c r="C37" s="16" t="s">
        <v>721</v>
      </c>
      <c r="D37" s="17" t="s">
        <v>718</v>
      </c>
    </row>
    <row r="39" spans="1:4" x14ac:dyDescent="0.3">
      <c r="A39" s="36" t="s">
        <v>722</v>
      </c>
      <c r="B39" s="37"/>
      <c r="C39" s="37"/>
      <c r="D39" s="37"/>
    </row>
    <row r="40" spans="1:4" x14ac:dyDescent="0.3">
      <c r="A40" s="37"/>
      <c r="B40" s="37"/>
      <c r="C40" s="37"/>
      <c r="D40" s="37"/>
    </row>
    <row r="41" spans="1:4" x14ac:dyDescent="0.3">
      <c r="A41" s="37"/>
      <c r="B41" s="37"/>
      <c r="C41" s="37"/>
      <c r="D41" s="37"/>
    </row>
    <row r="42" spans="1:4" ht="73.5" customHeight="1" x14ac:dyDescent="0.3">
      <c r="A42" s="37"/>
      <c r="B42" s="37"/>
      <c r="C42" s="37"/>
      <c r="D42" s="37"/>
    </row>
  </sheetData>
  <sheetProtection algorithmName="SHA-512" hashValue="T4i3t/emFB2+pKjhboP+yeyj3axPUhL1vbxaOSCMppUpkZnfhvGXB7yLjRJ2IBSg9/aVRPDP+ai8dm3U9wz4PA==" saltValue="GbwS8hNKX7tfgLeeFdO9Ow==" spinCount="100000" sheet="1" formatCells="0" formatColumns="0" formatRows="0" insertColumns="0" insertRows="0" insertHyperlinks="0" deleteColumns="0" deleteRows="0" sort="0" autoFilter="0" pivotTables="0"/>
  <mergeCells count="7">
    <mergeCell ref="A39:D42"/>
    <mergeCell ref="A19:D19"/>
    <mergeCell ref="A5:D5"/>
    <mergeCell ref="A1:D2"/>
    <mergeCell ref="A8:D8"/>
    <mergeCell ref="A6:D6"/>
    <mergeCell ref="A3:D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الغلاف</vt:lpstr>
      <vt:lpstr>دليل الاستخدام</vt:lpstr>
      <vt:lpstr>معمارية النظام</vt:lpstr>
      <vt:lpstr>Crosswalk الرئيسية</vt:lpstr>
      <vt:lpstr>روابط التكامل</vt:lpstr>
      <vt:lpstr>المبادئ الموحدة</vt:lpstr>
      <vt:lpstr>العمود الفقري</vt:lpstr>
      <vt:lpstr>المصطلحات الموحدة</vt:lpstr>
      <vt:lpstr>نظام التكويد</vt:lpstr>
      <vt:lpstr>سجل الوثائق</vt:lpstr>
      <vt:lpstr>ملخص السجل</vt:lpstr>
      <vt:lpstr>خطة المراحل</vt:lpstr>
      <vt:lpstr>سجل التحقق</vt:lpstr>
      <vt:lpstr>القرارات المعمارية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Yass4479 Baset</cp:lastModifiedBy>
  <dcterms:created xsi:type="dcterms:W3CDTF">2026-08-13T15:20:40Z</dcterms:created>
  <dcterms:modified xsi:type="dcterms:W3CDTF">2026-08-17T09:51:05Z</dcterms:modified>
</cp:coreProperties>
</file>